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941a1dce87fd045/work/2020-06_MZSR/2020-07_DRG/2026_DRG2027/10_ZS_a_kontr/zverejnovanie_dat/"/>
    </mc:Choice>
  </mc:AlternateContent>
  <xr:revisionPtr revIDLastSave="1" documentId="8_{52E23AD6-ABE0-4CE2-B914-2D33D5D84172}" xr6:coauthVersionLast="47" xr6:coauthVersionMax="47" xr10:uidLastSave="{BB654EF4-1FFE-470F-939C-5FBA305456D3}"/>
  <bookViews>
    <workbookView xWindow="600" yWindow="320" windowWidth="18910" windowHeight="12740" xr2:uid="{8EEE6D79-C56E-4850-A18A-C7832510B7DE}"/>
  </bookViews>
  <sheets>
    <sheet name="Vysvetlivky" sheetId="2" r:id="rId1"/>
    <sheet name="uhradove daje" sheetId="1" r:id="rId2"/>
    <sheet name="nakladove udaje" sheetId="3" r:id="rId3"/>
  </sheets>
  <definedNames>
    <definedName name="bla">CONCATENATE("TP!","b",#REF!)</definedName>
    <definedName name="D">#REF!</definedName>
    <definedName name="liste">#REF!</definedName>
    <definedName name="T_1004">CONCATENATE("TP!","b",#REF!)</definedName>
    <definedName name="T_2005">#REF!</definedName>
    <definedName name="TP001.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0" i="3" l="1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M15" i="3"/>
  <c r="M14" i="3"/>
  <c r="M13" i="3"/>
  <c r="M12" i="3"/>
  <c r="M11" i="3"/>
  <c r="Q10" i="3"/>
  <c r="P10" i="3"/>
  <c r="O10" i="3"/>
  <c r="N10" i="3"/>
  <c r="Q9" i="3"/>
  <c r="P9" i="3"/>
  <c r="O9" i="3"/>
  <c r="N9" i="3"/>
  <c r="Q8" i="3"/>
  <c r="P8" i="3"/>
  <c r="O8" i="3"/>
  <c r="N8" i="3"/>
  <c r="Q7" i="3"/>
  <c r="P7" i="3"/>
  <c r="O7" i="3"/>
  <c r="N7" i="3"/>
  <c r="Q6" i="3"/>
  <c r="P6" i="3"/>
  <c r="O6" i="3"/>
  <c r="N6" i="3"/>
  <c r="Q5" i="3"/>
  <c r="P5" i="3"/>
  <c r="O5" i="3"/>
  <c r="N5" i="3"/>
  <c r="Q4" i="3"/>
  <c r="P4" i="3"/>
  <c r="O4" i="3"/>
  <c r="N4" i="3"/>
  <c r="L10" i="3"/>
  <c r="K10" i="3"/>
  <c r="J10" i="3"/>
  <c r="I10" i="3"/>
  <c r="L9" i="3"/>
  <c r="K9" i="3"/>
  <c r="J9" i="3"/>
  <c r="I9" i="3"/>
  <c r="L8" i="3"/>
  <c r="K8" i="3"/>
  <c r="J8" i="3"/>
  <c r="I8" i="3"/>
  <c r="L7" i="3"/>
  <c r="K7" i="3"/>
  <c r="J7" i="3"/>
  <c r="I7" i="3"/>
  <c r="L6" i="3"/>
  <c r="K6" i="3"/>
  <c r="J6" i="3"/>
  <c r="I6" i="3"/>
  <c r="L4" i="3"/>
  <c r="K4" i="3"/>
  <c r="J4" i="3"/>
  <c r="G9" i="3"/>
  <c r="G8" i="3"/>
  <c r="G7" i="3"/>
  <c r="G6" i="3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D34" i="1"/>
  <c r="D43" i="1"/>
  <c r="D67" i="1"/>
  <c r="D74" i="1"/>
  <c r="D81" i="1"/>
  <c r="D97" i="1"/>
  <c r="M100" i="3" l="1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4" i="3"/>
  <c r="M10" i="3"/>
  <c r="M9" i="3"/>
  <c r="M8" i="3"/>
  <c r="M7" i="3"/>
  <c r="M6" i="3"/>
  <c r="L5" i="3"/>
  <c r="K5" i="3"/>
  <c r="J5" i="3"/>
  <c r="I4" i="3"/>
  <c r="I5" i="3"/>
  <c r="G10" i="3"/>
  <c r="L23" i="1"/>
  <c r="L14" i="1"/>
  <c r="L12" i="1"/>
  <c r="P100" i="1"/>
  <c r="P97" i="1"/>
  <c r="P94" i="1"/>
  <c r="P74" i="1"/>
  <c r="P72" i="1"/>
  <c r="P56" i="1"/>
  <c r="P35" i="1"/>
  <c r="P32" i="1"/>
  <c r="P20" i="1"/>
  <c r="R4" i="1"/>
  <c r="L97" i="1"/>
  <c r="L87" i="1"/>
  <c r="L71" i="1"/>
  <c r="L59" i="1"/>
  <c r="L49" i="1"/>
  <c r="L42" i="1"/>
  <c r="L37" i="1"/>
  <c r="V12" i="1"/>
  <c r="W13" i="1"/>
  <c r="V14" i="1"/>
  <c r="W18" i="1"/>
  <c r="W19" i="1"/>
  <c r="U20" i="1"/>
  <c r="V20" i="1"/>
  <c r="U25" i="1"/>
  <c r="V25" i="1"/>
  <c r="W25" i="1"/>
  <c r="U26" i="1"/>
  <c r="U27" i="1"/>
  <c r="U29" i="1"/>
  <c r="V30" i="1"/>
  <c r="V31" i="1"/>
  <c r="W31" i="1"/>
  <c r="V32" i="1"/>
  <c r="U33" i="1"/>
  <c r="W33" i="1"/>
  <c r="V34" i="1"/>
  <c r="W35" i="1"/>
  <c r="V36" i="1"/>
  <c r="U37" i="1"/>
  <c r="V37" i="1"/>
  <c r="V38" i="1"/>
  <c r="W38" i="1"/>
  <c r="U41" i="1"/>
  <c r="V41" i="1"/>
  <c r="U42" i="1"/>
  <c r="W42" i="1"/>
  <c r="W43" i="1"/>
  <c r="U44" i="1"/>
  <c r="V44" i="1"/>
  <c r="W44" i="1"/>
  <c r="V45" i="1"/>
  <c r="U47" i="1"/>
  <c r="V47" i="1"/>
  <c r="W47" i="1"/>
  <c r="V49" i="1"/>
  <c r="W49" i="1"/>
  <c r="V51" i="1"/>
  <c r="W51" i="1"/>
  <c r="W53" i="1"/>
  <c r="U55" i="1"/>
  <c r="W56" i="1"/>
  <c r="W57" i="1"/>
  <c r="W58" i="1"/>
  <c r="U60" i="1"/>
  <c r="W61" i="1"/>
  <c r="W65" i="1"/>
  <c r="U66" i="1"/>
  <c r="U68" i="1"/>
  <c r="V69" i="1"/>
  <c r="W69" i="1"/>
  <c r="V71" i="1"/>
  <c r="W73" i="1"/>
  <c r="V74" i="1"/>
  <c r="W74" i="1"/>
  <c r="V75" i="1"/>
  <c r="W75" i="1"/>
  <c r="V77" i="1"/>
  <c r="V78" i="1"/>
  <c r="V86" i="1"/>
  <c r="V91" i="1"/>
  <c r="V93" i="1"/>
  <c r="W94" i="1"/>
  <c r="W97" i="1"/>
  <c r="U98" i="1"/>
  <c r="W98" i="1"/>
  <c r="W100" i="1"/>
  <c r="D26" i="1"/>
  <c r="L45" i="1"/>
  <c r="O4" i="1"/>
  <c r="L91" i="1"/>
  <c r="W30" i="1"/>
  <c r="L43" i="1"/>
  <c r="V16" i="1"/>
  <c r="V60" i="1"/>
  <c r="P13" i="1"/>
  <c r="U24" i="1"/>
  <c r="D55" i="1"/>
  <c r="W60" i="1"/>
  <c r="L78" i="1"/>
  <c r="W85" i="1"/>
  <c r="P86" i="1"/>
  <c r="V97" i="1"/>
  <c r="D48" i="1"/>
  <c r="L53" i="1"/>
  <c r="W20" i="1"/>
  <c r="L48" i="1"/>
  <c r="L57" i="1"/>
  <c r="V15" i="1"/>
  <c r="L16" i="1"/>
  <c r="W24" i="1"/>
  <c r="P26" i="1"/>
  <c r="V42" i="1"/>
  <c r="P65" i="1"/>
  <c r="H81" i="1"/>
  <c r="L85" i="1"/>
  <c r="H43" i="1"/>
  <c r="H57" i="1"/>
  <c r="L35" i="1"/>
  <c r="D94" i="1"/>
  <c r="W16" i="1"/>
  <c r="W15" i="1"/>
  <c r="V19" i="1"/>
  <c r="D23" i="1"/>
  <c r="L24" i="1"/>
  <c r="W28" i="1"/>
  <c r="P30" i="1"/>
  <c r="L41" i="1"/>
  <c r="V46" i="1"/>
  <c r="L47" i="1"/>
  <c r="L51" i="1"/>
  <c r="V59" i="1"/>
  <c r="L64" i="1"/>
  <c r="V67" i="1"/>
  <c r="W77" i="1"/>
  <c r="P90" i="1"/>
  <c r="W93" i="1"/>
  <c r="L100" i="1"/>
  <c r="L54" i="1"/>
  <c r="P18" i="1"/>
  <c r="L26" i="1"/>
  <c r="U74" i="1"/>
  <c r="L98" i="1"/>
  <c r="H33" i="1"/>
  <c r="W11" i="1"/>
  <c r="P16" i="1"/>
  <c r="W23" i="1"/>
  <c r="W40" i="1"/>
  <c r="D45" i="1"/>
  <c r="P48" i="1"/>
  <c r="W59" i="1"/>
  <c r="L81" i="1"/>
  <c r="V84" i="1"/>
  <c r="P85" i="1"/>
  <c r="L89" i="1"/>
  <c r="L93" i="1"/>
  <c r="W96" i="1"/>
  <c r="V23" i="1"/>
  <c r="W36" i="1"/>
  <c r="W50" i="1"/>
  <c r="V80" i="1"/>
  <c r="U99" i="1"/>
  <c r="L19" i="1"/>
  <c r="V40" i="1"/>
  <c r="D44" i="1"/>
  <c r="L63" i="1"/>
  <c r="W80" i="1"/>
  <c r="D91" i="1"/>
  <c r="U18" i="1"/>
  <c r="W27" i="1"/>
  <c r="L40" i="1"/>
  <c r="W45" i="1"/>
  <c r="P68" i="1"/>
  <c r="U95" i="1"/>
  <c r="W99" i="1"/>
  <c r="H53" i="1"/>
  <c r="P54" i="1"/>
  <c r="V28" i="1"/>
  <c r="W14" i="1"/>
  <c r="V27" i="1"/>
  <c r="W32" i="1"/>
  <c r="V54" i="1"/>
  <c r="H71" i="1"/>
  <c r="V87" i="1"/>
  <c r="Q4" i="1"/>
  <c r="L27" i="1"/>
  <c r="P29" i="1"/>
  <c r="P33" i="1"/>
  <c r="U35" i="1"/>
  <c r="V39" i="1"/>
  <c r="P41" i="1"/>
  <c r="U43" i="1"/>
  <c r="P46" i="1"/>
  <c r="V58" i="1"/>
  <c r="W62" i="1"/>
  <c r="W66" i="1"/>
  <c r="L76" i="1"/>
  <c r="D79" i="1"/>
  <c r="L99" i="1"/>
  <c r="U94" i="1"/>
  <c r="U32" i="1"/>
  <c r="H32" i="1"/>
  <c r="T32" i="1" s="1"/>
  <c r="H18" i="1"/>
  <c r="V18" i="1"/>
  <c r="V66" i="1"/>
  <c r="H66" i="1"/>
  <c r="H31" i="1"/>
  <c r="U31" i="1"/>
  <c r="H83" i="1"/>
  <c r="U83" i="1"/>
  <c r="H67" i="1"/>
  <c r="V96" i="1"/>
  <c r="W22" i="1"/>
  <c r="V26" i="1"/>
  <c r="V68" i="1"/>
  <c r="D100" i="1"/>
  <c r="V11" i="1"/>
  <c r="P14" i="1"/>
  <c r="D18" i="1"/>
  <c r="U21" i="1"/>
  <c r="L25" i="1"/>
  <c r="D40" i="1"/>
  <c r="D41" i="1"/>
  <c r="W46" i="1"/>
  <c r="P52" i="1"/>
  <c r="P53" i="1"/>
  <c r="T53" i="1" s="1"/>
  <c r="V57" i="1"/>
  <c r="L60" i="1"/>
  <c r="V61" i="1"/>
  <c r="L80" i="1"/>
  <c r="P82" i="1"/>
  <c r="P91" i="1"/>
  <c r="P92" i="1"/>
  <c r="F4" i="1"/>
  <c r="D20" i="1"/>
  <c r="P27" i="1"/>
  <c r="P37" i="1"/>
  <c r="U50" i="1"/>
  <c r="P51" i="1"/>
  <c r="L67" i="1"/>
  <c r="L69" i="1"/>
  <c r="V70" i="1"/>
  <c r="P71" i="1"/>
  <c r="T71" i="1" s="1"/>
  <c r="D76" i="1"/>
  <c r="H79" i="1"/>
  <c r="P81" i="1"/>
  <c r="W21" i="1"/>
  <c r="P28" i="1"/>
  <c r="L46" i="1"/>
  <c r="D64" i="1"/>
  <c r="D75" i="1"/>
  <c r="D96" i="1"/>
  <c r="K6" i="1"/>
  <c r="S4" i="1"/>
  <c r="P69" i="1"/>
  <c r="P80" i="1"/>
  <c r="L88" i="1"/>
  <c r="P89" i="1"/>
  <c r="N4" i="1"/>
  <c r="D31" i="1"/>
  <c r="D53" i="1"/>
  <c r="P60" i="1"/>
  <c r="L65" i="1"/>
  <c r="L86" i="1"/>
  <c r="D95" i="1"/>
  <c r="Q6" i="1"/>
  <c r="R6" i="1"/>
  <c r="L21" i="1"/>
  <c r="P22" i="1"/>
  <c r="D36" i="1"/>
  <c r="W39" i="1"/>
  <c r="P47" i="1"/>
  <c r="U48" i="1"/>
  <c r="P58" i="1"/>
  <c r="D62" i="1"/>
  <c r="D15" i="1"/>
  <c r="P24" i="1"/>
  <c r="D30" i="1"/>
  <c r="D32" i="1"/>
  <c r="D37" i="1"/>
  <c r="P42" i="1"/>
  <c r="L44" i="1"/>
  <c r="D71" i="1"/>
  <c r="D72" i="1"/>
  <c r="D83" i="1"/>
  <c r="D28" i="1"/>
  <c r="D29" i="1"/>
  <c r="D90" i="1"/>
  <c r="D47" i="1"/>
  <c r="D69" i="1"/>
  <c r="D25" i="1"/>
  <c r="D49" i="1"/>
  <c r="D59" i="1"/>
  <c r="E5" i="1"/>
  <c r="E7" i="1"/>
  <c r="G7" i="1"/>
  <c r="E9" i="1"/>
  <c r="M6" i="1"/>
  <c r="G9" i="1"/>
  <c r="F7" i="1"/>
  <c r="G6" i="1"/>
  <c r="E6" i="1"/>
  <c r="G10" i="1"/>
  <c r="F6" i="1"/>
  <c r="F10" i="1"/>
  <c r="G8" i="1"/>
  <c r="F8" i="1"/>
  <c r="E10" i="1"/>
  <c r="M5" i="1"/>
  <c r="M7" i="1"/>
  <c r="E8" i="1"/>
  <c r="Q10" i="1"/>
  <c r="G5" i="1"/>
  <c r="F9" i="1"/>
  <c r="S6" i="1"/>
  <c r="F5" i="1"/>
  <c r="O10" i="1"/>
  <c r="N10" i="1"/>
  <c r="N6" i="1"/>
  <c r="D11" i="1"/>
  <c r="E4" i="1"/>
  <c r="G4" i="1"/>
  <c r="M4" i="1"/>
  <c r="L11" i="1"/>
  <c r="D12" i="1"/>
  <c r="P12" i="1"/>
  <c r="D13" i="1"/>
  <c r="V13" i="1"/>
  <c r="U13" i="1"/>
  <c r="L13" i="1"/>
  <c r="D14" i="1"/>
  <c r="H15" i="1"/>
  <c r="U15" i="1"/>
  <c r="U17" i="1"/>
  <c r="D19" i="1"/>
  <c r="D17" i="1"/>
  <c r="V17" i="1"/>
  <c r="D16" i="1"/>
  <c r="H16" i="1"/>
  <c r="D21" i="1"/>
  <c r="D24" i="1"/>
  <c r="D22" i="1"/>
  <c r="D27" i="1"/>
  <c r="L38" i="1"/>
  <c r="L30" i="1"/>
  <c r="D33" i="1"/>
  <c r="D35" i="1"/>
  <c r="L34" i="1"/>
  <c r="D38" i="1"/>
  <c r="P34" i="1"/>
  <c r="L36" i="1"/>
  <c r="D42" i="1"/>
  <c r="L32" i="1"/>
  <c r="D39" i="1"/>
  <c r="D50" i="1"/>
  <c r="D46" i="1"/>
  <c r="L58" i="1"/>
  <c r="D60" i="1"/>
  <c r="D54" i="1"/>
  <c r="P50" i="1"/>
  <c r="L55" i="1"/>
  <c r="P62" i="1"/>
  <c r="P61" i="1"/>
  <c r="D51" i="1"/>
  <c r="D52" i="1"/>
  <c r="L66" i="1"/>
  <c r="D61" i="1"/>
  <c r="D58" i="1"/>
  <c r="D56" i="1"/>
  <c r="D57" i="1"/>
  <c r="D63" i="1"/>
  <c r="D68" i="1"/>
  <c r="D65" i="1"/>
  <c r="P64" i="1"/>
  <c r="D73" i="1"/>
  <c r="P70" i="1"/>
  <c r="L68" i="1"/>
  <c r="P73" i="1"/>
  <c r="D70" i="1"/>
  <c r="P76" i="1"/>
  <c r="D66" i="1"/>
  <c r="D77" i="1"/>
  <c r="L70" i="1"/>
  <c r="D78" i="1"/>
  <c r="D82" i="1"/>
  <c r="D80" i="1"/>
  <c r="L83" i="1"/>
  <c r="D84" i="1"/>
  <c r="L79" i="1"/>
  <c r="L82" i="1"/>
  <c r="L72" i="1"/>
  <c r="P79" i="1"/>
  <c r="D86" i="1"/>
  <c r="H90" i="1"/>
  <c r="U90" i="1"/>
  <c r="D92" i="1"/>
  <c r="L90" i="1"/>
  <c r="H93" i="1"/>
  <c r="U93" i="1"/>
  <c r="H87" i="1"/>
  <c r="L84" i="1"/>
  <c r="D88" i="1"/>
  <c r="U85" i="1"/>
  <c r="P84" i="1"/>
  <c r="V85" i="1"/>
  <c r="D85" i="1"/>
  <c r="H89" i="1"/>
  <c r="V89" i="1"/>
  <c r="U91" i="1"/>
  <c r="D93" i="1"/>
  <c r="H95" i="1"/>
  <c r="H97" i="1"/>
  <c r="T97" i="1" s="1"/>
  <c r="D89" i="1"/>
  <c r="W90" i="1"/>
  <c r="V92" i="1"/>
  <c r="W84" i="1"/>
  <c r="U89" i="1"/>
  <c r="U87" i="1"/>
  <c r="D87" i="1"/>
  <c r="D98" i="1"/>
  <c r="V95" i="1"/>
  <c r="L96" i="1"/>
  <c r="D99" i="1"/>
  <c r="U96" i="1"/>
  <c r="U97" i="1"/>
  <c r="V100" i="1"/>
  <c r="M5" i="3" l="1"/>
  <c r="G4" i="3"/>
  <c r="G5" i="3"/>
  <c r="P87" i="1"/>
  <c r="T87" i="1" s="1"/>
  <c r="P83" i="1"/>
  <c r="T83" i="1" s="1"/>
  <c r="P55" i="1"/>
  <c r="P36" i="1"/>
  <c r="P23" i="1"/>
  <c r="L28" i="1"/>
  <c r="L22" i="1"/>
  <c r="L20" i="1"/>
  <c r="L18" i="1"/>
  <c r="W79" i="1"/>
  <c r="V81" i="1"/>
  <c r="V82" i="1"/>
  <c r="W82" i="1"/>
  <c r="W83" i="1"/>
  <c r="W86" i="1"/>
  <c r="W87" i="1"/>
  <c r="V90" i="1"/>
  <c r="W91" i="1"/>
  <c r="W92" i="1"/>
  <c r="P49" i="1"/>
  <c r="L56" i="1"/>
  <c r="P66" i="1"/>
  <c r="L77" i="1"/>
  <c r="P11" i="1"/>
  <c r="P57" i="1"/>
  <c r="L73" i="1"/>
  <c r="L74" i="1"/>
  <c r="L75" i="1"/>
  <c r="P78" i="1"/>
  <c r="L17" i="1"/>
  <c r="L6" i="1" s="1"/>
  <c r="M10" i="1"/>
  <c r="P19" i="1"/>
  <c r="P39" i="1"/>
  <c r="P43" i="1"/>
  <c r="L62" i="1"/>
  <c r="P99" i="1"/>
  <c r="P17" i="1"/>
  <c r="P6" i="1" s="1"/>
  <c r="L31" i="1"/>
  <c r="P40" i="1"/>
  <c r="P63" i="1"/>
  <c r="P75" i="1"/>
  <c r="L94" i="1"/>
  <c r="P38" i="1"/>
  <c r="L61" i="1"/>
  <c r="P98" i="1"/>
  <c r="L15" i="1"/>
  <c r="L29" i="1"/>
  <c r="L33" i="1"/>
  <c r="L52" i="1"/>
  <c r="P93" i="1"/>
  <c r="T93" i="1" s="1"/>
  <c r="P95" i="1"/>
  <c r="P96" i="1"/>
  <c r="N8" i="1"/>
  <c r="O7" i="1"/>
  <c r="S5" i="1"/>
  <c r="S10" i="1"/>
  <c r="S8" i="1"/>
  <c r="N7" i="1"/>
  <c r="R5" i="1"/>
  <c r="R10" i="1"/>
  <c r="R8" i="1"/>
  <c r="O6" i="1"/>
  <c r="Q8" i="1"/>
  <c r="Q5" i="1"/>
  <c r="R9" i="1"/>
  <c r="O8" i="1"/>
  <c r="N5" i="1"/>
  <c r="M8" i="1"/>
  <c r="R7" i="1"/>
  <c r="O9" i="1"/>
  <c r="S7" i="1"/>
  <c r="S9" i="1"/>
  <c r="Q7" i="1"/>
  <c r="O5" i="1"/>
  <c r="Q9" i="1"/>
  <c r="N9" i="1"/>
  <c r="M9" i="1"/>
  <c r="K7" i="1"/>
  <c r="I7" i="1"/>
  <c r="H19" i="1"/>
  <c r="U19" i="1"/>
  <c r="T16" i="1"/>
  <c r="H21" i="1"/>
  <c r="V21" i="1"/>
  <c r="H22" i="1"/>
  <c r="T22" i="1" s="1"/>
  <c r="V22" i="1"/>
  <c r="H24" i="1"/>
  <c r="V24" i="1"/>
  <c r="H20" i="1"/>
  <c r="T20" i="1" s="1"/>
  <c r="H23" i="1"/>
  <c r="T23" i="1" s="1"/>
  <c r="H29" i="1"/>
  <c r="T29" i="1" s="1"/>
  <c r="V29" i="1"/>
  <c r="H28" i="1"/>
  <c r="H25" i="1"/>
  <c r="U34" i="1"/>
  <c r="W26" i="1"/>
  <c r="H30" i="1"/>
  <c r="T30" i="1" s="1"/>
  <c r="U30" i="1"/>
  <c r="U22" i="1"/>
  <c r="H27" i="1"/>
  <c r="H39" i="1"/>
  <c r="U39" i="1"/>
  <c r="W34" i="1"/>
  <c r="H35" i="1"/>
  <c r="T35" i="1" s="1"/>
  <c r="U40" i="1"/>
  <c r="W29" i="1"/>
  <c r="H44" i="1"/>
  <c r="H51" i="1"/>
  <c r="U51" i="1"/>
  <c r="W52" i="1"/>
  <c r="H52" i="1"/>
  <c r="W37" i="1"/>
  <c r="H41" i="1"/>
  <c r="T41" i="1" s="1"/>
  <c r="H42" i="1"/>
  <c r="T42" i="1" s="1"/>
  <c r="W41" i="1"/>
  <c r="U46" i="1"/>
  <c r="V50" i="1"/>
  <c r="H55" i="1"/>
  <c r="H45" i="1"/>
  <c r="H49" i="1"/>
  <c r="U49" i="1"/>
  <c r="U45" i="1"/>
  <c r="H54" i="1"/>
  <c r="T54" i="1" s="1"/>
  <c r="U54" i="1"/>
  <c r="H59" i="1"/>
  <c r="U59" i="1"/>
  <c r="H62" i="1"/>
  <c r="U62" i="1"/>
  <c r="H60" i="1"/>
  <c r="T60" i="1" s="1"/>
  <c r="H61" i="1"/>
  <c r="U61" i="1"/>
  <c r="V56" i="1"/>
  <c r="H56" i="1"/>
  <c r="T56" i="1" s="1"/>
  <c r="U53" i="1"/>
  <c r="V53" i="1"/>
  <c r="H58" i="1"/>
  <c r="T58" i="1" s="1"/>
  <c r="U58" i="1"/>
  <c r="H50" i="1"/>
  <c r="U72" i="1"/>
  <c r="H72" i="1"/>
  <c r="T72" i="1" s="1"/>
  <c r="H70" i="1"/>
  <c r="U70" i="1"/>
  <c r="V62" i="1"/>
  <c r="U64" i="1"/>
  <c r="H64" i="1"/>
  <c r="V65" i="1"/>
  <c r="W55" i="1"/>
  <c r="U56" i="1"/>
  <c r="U57" i="1"/>
  <c r="W64" i="1"/>
  <c r="U78" i="1"/>
  <c r="V73" i="1"/>
  <c r="H74" i="1"/>
  <c r="T74" i="1" s="1"/>
  <c r="U69" i="1"/>
  <c r="U67" i="1"/>
  <c r="W67" i="1"/>
  <c r="W70" i="1"/>
  <c r="W71" i="1"/>
  <c r="W78" i="1"/>
  <c r="V79" i="1"/>
  <c r="W72" i="1"/>
  <c r="V72" i="1"/>
  <c r="U76" i="1"/>
  <c r="V76" i="1"/>
  <c r="U71" i="1"/>
  <c r="T90" i="1"/>
  <c r="T89" i="1"/>
  <c r="P15" i="1"/>
  <c r="T15" i="1" s="1"/>
  <c r="P44" i="1"/>
  <c r="L95" i="1"/>
  <c r="P31" i="1"/>
  <c r="T31" i="1" s="1"/>
  <c r="P25" i="1"/>
  <c r="L50" i="1"/>
  <c r="L39" i="1"/>
  <c r="P45" i="1"/>
  <c r="P21" i="1"/>
  <c r="P88" i="1"/>
  <c r="P77" i="1"/>
  <c r="P67" i="1"/>
  <c r="T67" i="1" s="1"/>
  <c r="P59" i="1"/>
  <c r="L92" i="1"/>
  <c r="V33" i="1"/>
  <c r="U100" i="1"/>
  <c r="H40" i="1"/>
  <c r="H75" i="1"/>
  <c r="W76" i="1"/>
  <c r="L7" i="1"/>
  <c r="V55" i="1"/>
  <c r="P4" i="1"/>
  <c r="H96" i="1"/>
  <c r="T96" i="1" s="1"/>
  <c r="U16" i="1"/>
  <c r="W17" i="1"/>
  <c r="V35" i="1"/>
  <c r="U88" i="1"/>
  <c r="U52" i="1"/>
  <c r="W95" i="1"/>
  <c r="H34" i="1"/>
  <c r="W54" i="1"/>
  <c r="T57" i="1"/>
  <c r="V83" i="1"/>
  <c r="W88" i="1"/>
  <c r="V94" i="1"/>
  <c r="V52" i="1"/>
  <c r="U23" i="1"/>
  <c r="U28" i="1"/>
  <c r="H37" i="1"/>
  <c r="T37" i="1" s="1"/>
  <c r="W81" i="1"/>
  <c r="H91" i="1"/>
  <c r="T91" i="1" s="1"/>
  <c r="V63" i="1"/>
  <c r="H47" i="1"/>
  <c r="W48" i="1"/>
  <c r="W63" i="1"/>
  <c r="H69" i="1"/>
  <c r="U75" i="1"/>
  <c r="W89" i="1"/>
  <c r="W12" i="1"/>
  <c r="K10" i="1"/>
  <c r="I6" i="1"/>
  <c r="K8" i="1"/>
  <c r="K5" i="1"/>
  <c r="H76" i="1"/>
  <c r="H46" i="1"/>
  <c r="T46" i="1" s="1"/>
  <c r="T66" i="1"/>
  <c r="U7" i="1"/>
  <c r="T75" i="1"/>
  <c r="T40" i="1"/>
  <c r="T33" i="1"/>
  <c r="W6" i="1"/>
  <c r="U79" i="1"/>
  <c r="H85" i="1"/>
  <c r="T85" i="1" s="1"/>
  <c r="J8" i="1"/>
  <c r="V8" i="1" s="1"/>
  <c r="T18" i="1"/>
  <c r="T51" i="1"/>
  <c r="T39" i="1"/>
  <c r="T27" i="1"/>
  <c r="T52" i="1"/>
  <c r="H26" i="1"/>
  <c r="T26" i="1" s="1"/>
  <c r="T19" i="1"/>
  <c r="J7" i="1"/>
  <c r="V7" i="1" s="1"/>
  <c r="T69" i="1"/>
  <c r="V43" i="1"/>
  <c r="U81" i="1"/>
  <c r="T24" i="1"/>
  <c r="P10" i="1"/>
  <c r="T81" i="1"/>
  <c r="I10" i="1"/>
  <c r="U10" i="1" s="1"/>
  <c r="T70" i="1"/>
  <c r="V48" i="1"/>
  <c r="H48" i="1"/>
  <c r="T48" i="1" s="1"/>
  <c r="T47" i="1"/>
  <c r="W7" i="1"/>
  <c r="T50" i="1"/>
  <c r="I5" i="1"/>
  <c r="U5" i="1" s="1"/>
  <c r="D5" i="1"/>
  <c r="H13" i="1"/>
  <c r="T13" i="1" s="1"/>
  <c r="H100" i="1"/>
  <c r="T100" i="1" s="1"/>
  <c r="T64" i="1"/>
  <c r="H94" i="1"/>
  <c r="T94" i="1" s="1"/>
  <c r="H36" i="1"/>
  <c r="T36" i="1" s="1"/>
  <c r="U36" i="1"/>
  <c r="T79" i="1"/>
  <c r="L9" i="1"/>
  <c r="D10" i="1"/>
  <c r="H77" i="1"/>
  <c r="T77" i="1" s="1"/>
  <c r="U77" i="1"/>
  <c r="K9" i="1"/>
  <c r="W9" i="1" s="1"/>
  <c r="V64" i="1"/>
  <c r="J4" i="1"/>
  <c r="V4" i="1" s="1"/>
  <c r="J9" i="1"/>
  <c r="V9" i="1" s="1"/>
  <c r="H88" i="1"/>
  <c r="T88" i="1" s="1"/>
  <c r="V88" i="1"/>
  <c r="J10" i="1"/>
  <c r="V10" i="1" s="1"/>
  <c r="H99" i="1"/>
  <c r="T99" i="1" s="1"/>
  <c r="V99" i="1"/>
  <c r="L10" i="1"/>
  <c r="T49" i="1"/>
  <c r="H80" i="1"/>
  <c r="T80" i="1" s="1"/>
  <c r="U80" i="1"/>
  <c r="H78" i="1"/>
  <c r="T78" i="1" s="1"/>
  <c r="U92" i="1"/>
  <c r="H92" i="1"/>
  <c r="T92" i="1" s="1"/>
  <c r="H38" i="1"/>
  <c r="T38" i="1" s="1"/>
  <c r="U38" i="1"/>
  <c r="T95" i="1"/>
  <c r="H84" i="1"/>
  <c r="T84" i="1" s="1"/>
  <c r="U84" i="1"/>
  <c r="T45" i="1"/>
  <c r="T55" i="1"/>
  <c r="L4" i="1"/>
  <c r="I8" i="1"/>
  <c r="U8" i="1" s="1"/>
  <c r="D9" i="1"/>
  <c r="H14" i="1"/>
  <c r="T14" i="1" s="1"/>
  <c r="U14" i="1"/>
  <c r="V98" i="1"/>
  <c r="H98" i="1"/>
  <c r="T98" i="1" s="1"/>
  <c r="H73" i="1"/>
  <c r="T73" i="1" s="1"/>
  <c r="U73" i="1"/>
  <c r="T28" i="1"/>
  <c r="H65" i="1"/>
  <c r="T65" i="1" s="1"/>
  <c r="U65" i="1"/>
  <c r="T62" i="1"/>
  <c r="U12" i="1"/>
  <c r="H12" i="1"/>
  <c r="T12" i="1" s="1"/>
  <c r="H63" i="1"/>
  <c r="T63" i="1" s="1"/>
  <c r="U63" i="1"/>
  <c r="H17" i="1"/>
  <c r="D7" i="1"/>
  <c r="K4" i="1"/>
  <c r="W4" i="1" s="1"/>
  <c r="H82" i="1"/>
  <c r="T82" i="1" s="1"/>
  <c r="U82" i="1"/>
  <c r="W68" i="1"/>
  <c r="H68" i="1"/>
  <c r="T68" i="1" s="1"/>
  <c r="D6" i="1"/>
  <c r="D8" i="1"/>
  <c r="T34" i="1"/>
  <c r="D4" i="1"/>
  <c r="P9" i="1"/>
  <c r="I9" i="1"/>
  <c r="U9" i="1" s="1"/>
  <c r="U11" i="1"/>
  <c r="I4" i="1"/>
  <c r="H11" i="1"/>
  <c r="L5" i="1"/>
  <c r="J6" i="1"/>
  <c r="V6" i="1" s="1"/>
  <c r="U86" i="1"/>
  <c r="H86" i="1"/>
  <c r="T61" i="1"/>
  <c r="L8" i="1"/>
  <c r="P8" i="1"/>
  <c r="T43" i="1"/>
  <c r="J5" i="1"/>
  <c r="V5" i="1" s="1"/>
  <c r="H34" i="3"/>
  <c r="H30" i="3"/>
  <c r="H47" i="3"/>
  <c r="H48" i="3"/>
  <c r="H55" i="3"/>
  <c r="H64" i="3"/>
  <c r="H65" i="3"/>
  <c r="H66" i="3"/>
  <c r="H67" i="3"/>
  <c r="H68" i="3"/>
  <c r="H82" i="3"/>
  <c r="H83" i="3"/>
  <c r="H84" i="3"/>
  <c r="H85" i="3"/>
  <c r="H87" i="3"/>
  <c r="H99" i="3"/>
  <c r="H39" i="3"/>
  <c r="H89" i="3"/>
  <c r="H42" i="3"/>
  <c r="H53" i="3"/>
  <c r="H40" i="3"/>
  <c r="H43" i="3"/>
  <c r="H95" i="3"/>
  <c r="H97" i="3"/>
  <c r="H27" i="3"/>
  <c r="H98" i="3"/>
  <c r="H32" i="3"/>
  <c r="H12" i="3"/>
  <c r="H37" i="3"/>
  <c r="H57" i="3"/>
  <c r="H88" i="3"/>
  <c r="H26" i="3"/>
  <c r="H59" i="3"/>
  <c r="H61" i="3"/>
  <c r="H69" i="3"/>
  <c r="H70" i="3"/>
  <c r="H72" i="3"/>
  <c r="H77" i="3"/>
  <c r="H93" i="3"/>
  <c r="H15" i="3"/>
  <c r="H50" i="3"/>
  <c r="H58" i="3"/>
  <c r="H74" i="3"/>
  <c r="H76" i="3"/>
  <c r="H49" i="3" l="1"/>
  <c r="H91" i="3"/>
  <c r="H35" i="3"/>
  <c r="H51" i="3"/>
  <c r="H14" i="3"/>
  <c r="H23" i="3"/>
  <c r="H18" i="3"/>
  <c r="D6" i="3"/>
  <c r="H94" i="3"/>
  <c r="E9" i="3"/>
  <c r="H78" i="3"/>
  <c r="H54" i="3"/>
  <c r="H36" i="3"/>
  <c r="H21" i="3"/>
  <c r="E10" i="3"/>
  <c r="H16" i="3"/>
  <c r="H25" i="3"/>
  <c r="H19" i="3"/>
  <c r="H90" i="3"/>
  <c r="H24" i="3"/>
  <c r="H29" i="3"/>
  <c r="H81" i="3"/>
  <c r="E6" i="3"/>
  <c r="E7" i="3"/>
  <c r="H63" i="3"/>
  <c r="H46" i="3"/>
  <c r="H22" i="3"/>
  <c r="H100" i="3"/>
  <c r="H60" i="3"/>
  <c r="H73" i="3"/>
  <c r="E8" i="3"/>
  <c r="H33" i="3"/>
  <c r="H56" i="3"/>
  <c r="H96" i="3"/>
  <c r="H71" i="3"/>
  <c r="H79" i="3"/>
  <c r="H80" i="3"/>
  <c r="H92" i="3"/>
  <c r="H38" i="3"/>
  <c r="H52" i="3"/>
  <c r="H75" i="3"/>
  <c r="H62" i="3"/>
  <c r="H13" i="3"/>
  <c r="H41" i="3"/>
  <c r="P7" i="1"/>
  <c r="P5" i="1"/>
  <c r="T21" i="1"/>
  <c r="T25" i="1"/>
  <c r="T44" i="1"/>
  <c r="T59" i="1"/>
  <c r="E4" i="3"/>
  <c r="E5" i="3"/>
  <c r="W10" i="1"/>
  <c r="U6" i="1"/>
  <c r="W8" i="1"/>
  <c r="W5" i="1"/>
  <c r="H8" i="1"/>
  <c r="T76" i="1"/>
  <c r="H7" i="1"/>
  <c r="T7" i="1" s="1"/>
  <c r="T86" i="1"/>
  <c r="H10" i="1"/>
  <c r="T10" i="1" s="1"/>
  <c r="T17" i="1"/>
  <c r="H6" i="1"/>
  <c r="T6" i="1" s="1"/>
  <c r="H9" i="1"/>
  <c r="T9" i="1" s="1"/>
  <c r="T11" i="1"/>
  <c r="H5" i="1"/>
  <c r="H4" i="1"/>
  <c r="T4" i="1" s="1"/>
  <c r="U4" i="1"/>
  <c r="H17" i="3" l="1"/>
  <c r="F6" i="3"/>
  <c r="H6" i="3" s="1"/>
  <c r="H86" i="3"/>
  <c r="F10" i="3"/>
  <c r="H10" i="3" s="1"/>
  <c r="H28" i="3"/>
  <c r="H45" i="3"/>
  <c r="H31" i="3"/>
  <c r="H20" i="3"/>
  <c r="F7" i="3"/>
  <c r="H7" i="3" s="1"/>
  <c r="D8" i="3"/>
  <c r="D10" i="3"/>
  <c r="D7" i="3"/>
  <c r="D9" i="3"/>
  <c r="D4" i="3"/>
  <c r="D5" i="3"/>
  <c r="T8" i="1"/>
  <c r="T5" i="1"/>
  <c r="H44" i="3" l="1"/>
  <c r="F9" i="3"/>
  <c r="H9" i="3" s="1"/>
  <c r="H11" i="3"/>
  <c r="F4" i="3"/>
  <c r="H4" i="3" s="1"/>
  <c r="F5" i="3"/>
  <c r="H5" i="3" s="1"/>
  <c r="F8" i="3"/>
  <c r="H8" i="3" s="1"/>
</calcChain>
</file>

<file path=xl/sharedStrings.xml><?xml version="1.0" encoding="utf-8"?>
<sst xmlns="http://schemas.openxmlformats.org/spreadsheetml/2006/main" count="646" uniqueCount="234">
  <si>
    <t>Kód PZS</t>
  </si>
  <si>
    <t>Názov</t>
  </si>
  <si>
    <t>CKS</t>
  </si>
  <si>
    <t>DRG úhrady celkové</t>
  </si>
  <si>
    <t>VŠZP</t>
  </si>
  <si>
    <t>Dôvera</t>
  </si>
  <si>
    <t>Union</t>
  </si>
  <si>
    <t>DRG úhrady bez PP</t>
  </si>
  <si>
    <t>eCM</t>
  </si>
  <si>
    <t>Realizovaná základná sadzba</t>
  </si>
  <si>
    <t>Zákaldná sadzba určená CKS</t>
  </si>
  <si>
    <t>SR</t>
  </si>
  <si>
    <t>ŠÚ - kardioústavy</t>
  </si>
  <si>
    <t>ŠÚ - onkoústavy</t>
  </si>
  <si>
    <t>Nemocnice 4</t>
  </si>
  <si>
    <t>Nemocnice 3</t>
  </si>
  <si>
    <t>Nemocnice 2</t>
  </si>
  <si>
    <t>Nemocnice 1</t>
  </si>
  <si>
    <t>P70249</t>
  </si>
  <si>
    <t>NÁRODNÝ ÚSTAV SRDCOVÝCH A CIEVNYCH CHORÔB, A.S.</t>
  </si>
  <si>
    <t>P89851</t>
  </si>
  <si>
    <t>VÝCHODOSLOVENSKÝ ÚSTAV SRDCOVÝCH A CIEVNYCH CHORÔB KOŠICE, A.S.</t>
  </si>
  <si>
    <t>P35968</t>
  </si>
  <si>
    <t>STREDOSLOVENSKÝ ÚSTAV SRDCOVÝCH A CIEVNYCH CHORÔB, A.S.</t>
  </si>
  <si>
    <t>P30385</t>
  </si>
  <si>
    <t>KARDIOCENTRUM NITRA S.R.O.</t>
  </si>
  <si>
    <t>P68335</t>
  </si>
  <si>
    <t>CINRE S.R.O.</t>
  </si>
  <si>
    <t>P02851</t>
  </si>
  <si>
    <t>Kardiocentrum  AGEL s.r.o.</t>
  </si>
  <si>
    <t>P38561</t>
  </si>
  <si>
    <t>NÁRODNÝ ONKOLOGICKÝ ÚSTAV BRATISLAVA</t>
  </si>
  <si>
    <t>P31683</t>
  </si>
  <si>
    <t>ONKOLOGICKÝ ÚSTAV SV. ALŽBETY S.R.O.</t>
  </si>
  <si>
    <t>P76995</t>
  </si>
  <si>
    <t>VÝCHODOSLOVENSKÝ ONKOLOGICKÝ ÚSTAV, A.S.</t>
  </si>
  <si>
    <t>P43059</t>
  </si>
  <si>
    <t>NÁRODNÝ ÚSTAV DETSKÝCH CHORÔB</t>
  </si>
  <si>
    <t>N49813</t>
  </si>
  <si>
    <t>DFNSP BANSKÁ BYSTRICA</t>
  </si>
  <si>
    <t>P89483</t>
  </si>
  <si>
    <t>DETSKÁ FAKULTNÁ NEMOCNICA KOŠICE</t>
  </si>
  <si>
    <t>P40707</t>
  </si>
  <si>
    <t>UNIVERZITNÁ NEMOCNICA BRATISLAVA</t>
  </si>
  <si>
    <t>N42231</t>
  </si>
  <si>
    <t>FNSP F.D.ROOSEVELTA BANSKÁ BYSTRICA</t>
  </si>
  <si>
    <t>P77017</t>
  </si>
  <si>
    <t>UNIVERZITNÁ NEMOCNICA L. PASTEURA KOŠICE</t>
  </si>
  <si>
    <t>P38811</t>
  </si>
  <si>
    <t>UNIVERZITNÁ NEMOCNICA MARTIN</t>
  </si>
  <si>
    <t>P89543</t>
  </si>
  <si>
    <t>INŠTITÚT NUKLEÁRNEJ A MOLEKULÁRNEJ MEDICÍNY</t>
  </si>
  <si>
    <t>P20979</t>
  </si>
  <si>
    <t>FAKULTNÁ NEMOCNICA TRNAVA</t>
  </si>
  <si>
    <t>P85687</t>
  </si>
  <si>
    <t>FAKULTNÁ NEMOCNICA NITRA</t>
  </si>
  <si>
    <t>P42383</t>
  </si>
  <si>
    <t>FAKULTNÁ NEMOCNICA TRENČÍN</t>
  </si>
  <si>
    <t>N33067</t>
  </si>
  <si>
    <t>FNSP J.A. REIMANA PREŠOV</t>
  </si>
  <si>
    <t>N92725</t>
  </si>
  <si>
    <t>FAKULTNÁ NEMOCNICA S POLIKLINIKOU ŽILINA</t>
  </si>
  <si>
    <t>P81095</t>
  </si>
  <si>
    <t>FAKULTNÁ NEMOCNICA S POLIKLINIKOU N.ZÁMKY</t>
  </si>
  <si>
    <t>P91151</t>
  </si>
  <si>
    <t>ÚSTREDNÁ VOJENSKÁ NEMOCNICA SNP RUŽOMBEROK - FAKULTNÁ NEMOCNICA</t>
  </si>
  <si>
    <t>P43979</t>
  </si>
  <si>
    <t>NEMOCNICA AGEL KOŠICE-ŠACA A.S.</t>
  </si>
  <si>
    <t>N22001</t>
  </si>
  <si>
    <t>NEMOCNICA POPRAD, A.S.</t>
  </si>
  <si>
    <t>P66599</t>
  </si>
  <si>
    <t>NEMOCNICA S POLIKLINIKOU ŠTEFANA KUKURU MICHALOVCE, A.S.</t>
  </si>
  <si>
    <t>P25534</t>
  </si>
  <si>
    <t>Nemocnica BORY, a.s.</t>
  </si>
  <si>
    <t>P36845</t>
  </si>
  <si>
    <t>UNIVERZITNÁ NEMOCNICA - NEMOCNICA SVÄTÉHO MICHALA, A.S.</t>
  </si>
  <si>
    <t>P48071</t>
  </si>
  <si>
    <t>NÁRODNÝ ÚSTAV REUMATICKÝCH CHORÔB</t>
  </si>
  <si>
    <t>N92999</t>
  </si>
  <si>
    <t>NÁRODNÝ ÚSTAV TUBERKULÓZY, PĽÚCNYCH CHORÔB A HRUDNÍKOVEJ CHIRURGIE VYŠNÉ HÁGY</t>
  </si>
  <si>
    <t>N19681</t>
  </si>
  <si>
    <t>NÁRODNÝ ÚSTAV DETSKEJ TUBERKULÓZY A RESPIRAČNÝCH CHORÔB, N.O. DOLNÝ SMOKOVEC</t>
  </si>
  <si>
    <t>P64658</t>
  </si>
  <si>
    <t>MAMMACENTRUM SV. AGÁTY BANSKÁ BYSTRICA, A.S.</t>
  </si>
  <si>
    <t>P50769</t>
  </si>
  <si>
    <t>UNIVERZITNÁ NEMOCNICA S POLIKLINIKOU MILOSRDNÍ BRATIA, SPOL. S.R.O.</t>
  </si>
  <si>
    <t>P50945</t>
  </si>
  <si>
    <t>NEMOCNICA S POLIKLINIKOU POVAŽSKÁ BYSTRICA</t>
  </si>
  <si>
    <t>P51283</t>
  </si>
  <si>
    <t>DOLNOORAVSKÁ NEMOCNICA S POLIKLINIKOU MUDR. L. NÁDAŠI JÉGÉHO DOLNÝ KUBÍN</t>
  </si>
  <si>
    <t>N21149</t>
  </si>
  <si>
    <t>KYSUCKÁ NEMOCNICA S POLIKLINIKOU ČADCA</t>
  </si>
  <si>
    <t>P51373</t>
  </si>
  <si>
    <t>NSP PRIEVIDZA</t>
  </si>
  <si>
    <t>P93083</t>
  </si>
  <si>
    <t>NEMOCNICA ALEXANDRA WINTERA N.O.</t>
  </si>
  <si>
    <t>N84209</t>
  </si>
  <si>
    <t>NSP SV. JAKUBA, N.O., BARDEJOV</t>
  </si>
  <si>
    <t>P85363</t>
  </si>
  <si>
    <t>NEMOCNICA S POLIKLINIKOU SV. BARBORY ROŽŇAVA, A.S.</t>
  </si>
  <si>
    <t>P36605</t>
  </si>
  <si>
    <t>NEMOCNICA S POLIKLINIKOU SPIŠSKÁ NOVÁ VES, A.S.</t>
  </si>
  <si>
    <t>N56229</t>
  </si>
  <si>
    <t>ĽUBOVNIANSKA NEMOCNICA, N.O.</t>
  </si>
  <si>
    <t>N50139</t>
  </si>
  <si>
    <t>VŠEOBECNÁ NEMOCNICA S POLIKLINIKOU LUČENEC N.O.</t>
  </si>
  <si>
    <t>P81264</t>
  </si>
  <si>
    <t>FAKULTNÁ NEMOCNICA S POLIKLINIKOU SKALICA, A.S.</t>
  </si>
  <si>
    <t>P51102</t>
  </si>
  <si>
    <t>NEMOCNICA S POLIKLINIKOU DUNAJSKÁ STREDA, A.S.</t>
  </si>
  <si>
    <t>P79469</t>
  </si>
  <si>
    <t>NEMOCNICA AGEL ZVOLEN A. S.</t>
  </si>
  <si>
    <t>P27233</t>
  </si>
  <si>
    <t>NEMOCNICA A.LEŇA HUMENNÉ, A.S.</t>
  </si>
  <si>
    <t>P77941</t>
  </si>
  <si>
    <t>NEMOCNICA AGEL KOMÁRNO S. R. O.</t>
  </si>
  <si>
    <t>P01675</t>
  </si>
  <si>
    <t>NEMOCNICA AGEL LEVICE S. R. O.</t>
  </si>
  <si>
    <t>P59688</t>
  </si>
  <si>
    <t>SVET ZDRAVIA NEMOCNICA TOPOĽČANY, A.S.</t>
  </si>
  <si>
    <t>P83216</t>
  </si>
  <si>
    <t>SVET ZDRAVIA, A.S.</t>
  </si>
  <si>
    <t>P46405</t>
  </si>
  <si>
    <t>HORNOORAVSKÁ NEMOCNICA S POLIKLINIKOU TRSTENÁ</t>
  </si>
  <si>
    <t>P02824</t>
  </si>
  <si>
    <t>VRANOVSKÁ NEMOCNICA, A.S.</t>
  </si>
  <si>
    <t>P66051</t>
  </si>
  <si>
    <t>LIPTOVSKÁ NEMOCNICA S POLIKLINIKOU MUDR. IVANA STODOLU LIPTOVSKÝ MIKULÁŠ</t>
  </si>
  <si>
    <t>N22399</t>
  </si>
  <si>
    <t>NEMOCNICA S POLIKLINIKOU BREZNO, N.O.</t>
  </si>
  <si>
    <t>P79186</t>
  </si>
  <si>
    <t xml:space="preserve">Nemocnica Žiar nad Hronom a Banská Štiavnica s.r.o. </t>
  </si>
  <si>
    <t>P22041</t>
  </si>
  <si>
    <t>NEMOCNICA AGEL KROMPACHY S.R.O.</t>
  </si>
  <si>
    <t>N80847</t>
  </si>
  <si>
    <t>NEMOCNICA SNINA, S.R.O.</t>
  </si>
  <si>
    <t>P76239</t>
  </si>
  <si>
    <t>NEMOCNICA AGEL LEVOČA A.S.</t>
  </si>
  <si>
    <t>P81577</t>
  </si>
  <si>
    <t>NEMOCNICA S POLIKLINIKOU TREBIŠOV, A.S.</t>
  </si>
  <si>
    <t>N34535</t>
  </si>
  <si>
    <t>NEMOCNICA DR.VOJTECHA ALEXANDRA V KEŽMARKU N.O.</t>
  </si>
  <si>
    <t>P80747</t>
  </si>
  <si>
    <t>NEMOCNICA S POLIKLINIKOU SV. LUKÁŠA GALANTA, A.S.</t>
  </si>
  <si>
    <t>P88780</t>
  </si>
  <si>
    <t>NEMOCNICA S POLIKLINIKOU, N.O. REVÚCA</t>
  </si>
  <si>
    <t>P97554</t>
  </si>
  <si>
    <t>NEMOCNICA ARM. GENERÁLA L. SVOBODU SVIDNÍK, A.S.</t>
  </si>
  <si>
    <t>P83767</t>
  </si>
  <si>
    <t>VYSOKOŠPEC.ODB. ÚSTAV GERIATRICKÝ SV. LUKÁŠA N.O.</t>
  </si>
  <si>
    <t>P71940</t>
  </si>
  <si>
    <t>CLINICA ORTHOPEDICA, S.R.O.</t>
  </si>
  <si>
    <t>P93329</t>
  </si>
  <si>
    <t>ŠPECIALIZOVANÁ NEMOCNICA PRE ORTOPEDICKÚ PROTETIKU BRATISLAVA, N.O.</t>
  </si>
  <si>
    <t>N61173</t>
  </si>
  <si>
    <t>ORL HUMENNÉ, S.R.O.</t>
  </si>
  <si>
    <t>N41659</t>
  </si>
  <si>
    <t>OFTAL S. R. O.</t>
  </si>
  <si>
    <t>P56346</t>
  </si>
  <si>
    <t>GPN S.R.O.</t>
  </si>
  <si>
    <t>P38527</t>
  </si>
  <si>
    <t>ŠPECIALIZOVANÁ NEMOCNICA SV.SVORADA,N.O</t>
  </si>
  <si>
    <t>N38843</t>
  </si>
  <si>
    <t>NÁRODNÝ ENDOKRINOLOGICKÝ A DIABETOLOGICKÝ ÚSTAV N. O.</t>
  </si>
  <si>
    <t>P87029</t>
  </si>
  <si>
    <t>AGEL CLINIC S. R. O.</t>
  </si>
  <si>
    <t>P34114</t>
  </si>
  <si>
    <t>Akadémia Košice, n.o.</t>
  </si>
  <si>
    <t>P82987</t>
  </si>
  <si>
    <t>NEMOCNICA S POLIKLINIKOU MYJAVA</t>
  </si>
  <si>
    <t>N51751</t>
  </si>
  <si>
    <t>VŠEOBECNÁ NEMOCNICA S POLIKLINIKOU, N.O.</t>
  </si>
  <si>
    <t>P84713</t>
  </si>
  <si>
    <t>NOVAPHARM,S.R.O.</t>
  </si>
  <si>
    <t>P29189</t>
  </si>
  <si>
    <t>NEMOCNIČNÁ A.S.</t>
  </si>
  <si>
    <t>P87119</t>
  </si>
  <si>
    <t>NEMOCNICA S POLIKLINIKOU V ILAVE, N.O.</t>
  </si>
  <si>
    <t>P81801</t>
  </si>
  <si>
    <t>NEMOCNICA AGEL HANDLOVÁ S.R.O.</t>
  </si>
  <si>
    <t>P65639</t>
  </si>
  <si>
    <t>NEMOCNICA AGEL BÁNOVCE S.R.O.</t>
  </si>
  <si>
    <t>P45507</t>
  </si>
  <si>
    <t>ŽELEZNIČNÉ ZDRAVOTNÍCTVO KOŠICE, S.R.O.</t>
  </si>
  <si>
    <t>P63800</t>
  </si>
  <si>
    <t>NEMOCNICA NA OKRAJI MESTA, N.O.</t>
  </si>
  <si>
    <t>P19800</t>
  </si>
  <si>
    <t>NEMOCNICA S POLIKLINIKOU N.O. KRÁĽOVSKÝ CHLMEC</t>
  </si>
  <si>
    <t>P38629</t>
  </si>
  <si>
    <t>NEMOCNICA AGEL ZLATÉ MORAVCE A.S.</t>
  </si>
  <si>
    <t>P02816</t>
  </si>
  <si>
    <t>HOSPITALE, S.R.O.</t>
  </si>
  <si>
    <t>P51435</t>
  </si>
  <si>
    <t>PRO VITAE N.O.</t>
  </si>
  <si>
    <t>P87123</t>
  </si>
  <si>
    <t>REGIONÁLNA NEMOCNICA SOBRANCE ,N.O.</t>
  </si>
  <si>
    <t>P86027</t>
  </si>
  <si>
    <t>NSP NOVÉ MESTO NAD VÁHOM N.O.</t>
  </si>
  <si>
    <t>CKS zverejňuje nákladové údaje pre kultiváciu DRG na základe rozhodnutia Riadiaceho výboru pre úhradové mechanizmy a reguláciu cien pre ÚZS zo dňa 28.10.2025.</t>
  </si>
  <si>
    <t>CKS v tomto dokumente zverejňuje údaje o úhradách a nákladoch na DRG starostlivosť za rok 2025, ktoré budú podkladom pre výpočet základných sadzieb pre rok 2027.</t>
  </si>
  <si>
    <t>Zverejnené údaje predstavujú údaje odovzdané zdravotnými poisťovňami a poskytovateľmi zdravotnej starostlivosti, ktoré prešli v priebehu predchádzajúcich mesiacov niekoľkými kolami validácií a opráv. Tieto údaje predstavujú stav odovzdaných údajov k 23.6.2026. Dáta o počte a úhradách od zdravotných poisťovní budú pre potreby výpočtu základných sadzieb pre rok 2027 aktualizované k 31.8.2026. Aktualizácia dát k tomuto dátumu bude reflektovať zmeny v akceptácii a úhrade poskytnutej zdravotnej starostlivosti z roku 2025, kde ešte v pôvodnom termíne odovzdania neboli ukončné revízne konania.</t>
  </si>
  <si>
    <t>Údaje od zdravotných poisťovní - rok 2025</t>
  </si>
  <si>
    <t>CKS zverejňuje úhradové údaje pre kultiváciu DRG na základe zákona 581/2004 Z.z.</t>
  </si>
  <si>
    <t>celkové úhrady zdravotných poisťovní za zdravotnú starostlivosť spadajúcu v roku 2025 pod DRG (t.j. bez JZS starostlivosti)</t>
  </si>
  <si>
    <t>celkové úhrady zdravotných poisťovní za zdravotnú starostlivosť spadajúcu v roku 2025 pod DRG (t.j. bez JZS starostlivosti) po odpočítaní úhrad, ktoré zodpovedajú úhradám za pripočítateľné položky DRG</t>
  </si>
  <si>
    <t>Počet KP</t>
  </si>
  <si>
    <t>podiel DRG úhrad bez PP a eCM</t>
  </si>
  <si>
    <t>základná sadzba určená Centrom pre klasifikačný systém pre rok 2025</t>
  </si>
  <si>
    <t>Úhradové údaje - vysvetlivky:</t>
  </si>
  <si>
    <t>údaje za Všeobecnú zdravotnú poisťovňu</t>
  </si>
  <si>
    <t>údaje za Zdravotnú poisťovňu Dôvera</t>
  </si>
  <si>
    <t>údaje za Zdravotnú poisťovňu Union</t>
  </si>
  <si>
    <t>Skupina nemocníc 2025</t>
  </si>
  <si>
    <t>Udaje od ZP - rok 2025</t>
  </si>
  <si>
    <t>Reportované údaje od PÚZS</t>
  </si>
  <si>
    <t>Valídne údaje od PÚZS</t>
  </si>
  <si>
    <t>DRG relevantné náklady</t>
  </si>
  <si>
    <t>úhrady PP</t>
  </si>
  <si>
    <t>náklady bez PP na eCM</t>
  </si>
  <si>
    <t>údaje reportované poskytovateľmi zdravotnej starostlivosti; údaje za extramurálnu ZS boli nahradené údajmi od ZP</t>
  </si>
  <si>
    <t>údaje od PZS, ktoré prešli validačnými kontrolami</t>
  </si>
  <si>
    <t>modelový súbor údajov pre náklady pre potreby odhadu potreby celkových zdrojov na DRG starostlivosť</t>
  </si>
  <si>
    <t>celkové náklady poskytovateľov za zdravotnú starostlivosť spadajúcu v roku 2025 pod DRG (t.j. bez JZS starostlivosti)</t>
  </si>
  <si>
    <t>úhrady za pripočítateľné položky od zdravotných poisťovní, udávané za účelom možnosti očistenia nákladov
o položky hradené nad rámec základných sadzieb, aby bolo možné porovnávať zvyšné náklady na
jednotku casemixu voči základným sadzbám alebo skutočným úhradám</t>
  </si>
  <si>
    <t>podiel DRG relevantných nákladov očistených o úhrady za PP a eCM</t>
  </si>
  <si>
    <t>Nákladové údaje - vysvetlivky:</t>
  </si>
  <si>
    <t>pozn. podrobnejšia metodika pre nákladové údaje je zverejnená na webe CKS v dokumente Nákladové_údaje_pre_kultiváciu_DRG.pdf</t>
  </si>
  <si>
    <t>Vysvetlivky k zverejňovaným údajom</t>
  </si>
  <si>
    <t>počet uhradených klasifikačných prípadov spadajúcim v roku 2025 pod DRG (t.j. bez JZS starostlivosti) bez zlučovaných KP</t>
  </si>
  <si>
    <t>počet klasifikačných prípadov spadajúcim v roku 2025 pod DRG (t.j. bez JZS starostlivosti) bez zlučovaných KP</t>
  </si>
  <si>
    <t>efektívny casemix za klasifikačné prípady spadajúce v roku 2025 pod DRG (t.j. bez JZS starostlivosti) bez zlučovaných KP</t>
  </si>
  <si>
    <t>efektívny casemix za uhradené klasifikačné prípady spadajúce v roku 2025 pod DRG (t.j. bez JZS starostlivosti) bez zlučovaných KP</t>
  </si>
  <si>
    <t>Modelované údaje pre PÚZS*</t>
  </si>
  <si>
    <t>*modelované údaje budú doplnené v júli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</si>
</sst>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3" fontId="1" fillId="3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left" vertical="center"/>
    </xf>
    <xf numFmtId="3" fontId="1" fillId="4" borderId="1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wrapText="1"/>
    </xf>
    <xf numFmtId="3" fontId="1" fillId="0" borderId="3" xfId="0" applyNumberFormat="1" applyFont="1" applyBorder="1" applyAlignment="1">
      <alignment vertical="center"/>
    </xf>
    <xf numFmtId="0" fontId="3" fillId="4" borderId="0" xfId="0" applyFont="1" applyFill="1"/>
    <xf numFmtId="0" fontId="4" fillId="4" borderId="0" xfId="0" applyFont="1" applyFill="1" applyAlignment="1">
      <alignment vertical="center"/>
    </xf>
    <xf numFmtId="0" fontId="3" fillId="4" borderId="0" xfId="0" applyFont="1" applyFill="1" applyAlignment="1">
      <alignment horizontal="center"/>
    </xf>
    <xf numFmtId="3" fontId="5" fillId="0" borderId="0" xfId="0" applyNumberFormat="1" applyFont="1"/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/>
    <xf numFmtId="0" fontId="3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/>
    </xf>
    <xf numFmtId="3" fontId="5" fillId="0" borderId="1" xfId="0" applyNumberFormat="1" applyFont="1" applyBorder="1"/>
    <xf numFmtId="3" fontId="6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0" xfId="0" applyNumberFormat="1"/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" fillId="2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3" xfId="0" applyFont="1" applyBorder="1" applyAlignment="1">
      <alignment horizontal="left" wrapText="1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left" vertical="center" wrapText="1"/>
    </xf>
    <xf numFmtId="3" fontId="1" fillId="0" borderId="9" xfId="0" applyNumberFormat="1" applyFont="1" applyBorder="1" applyAlignment="1">
      <alignment vertical="center"/>
    </xf>
    <xf numFmtId="3" fontId="5" fillId="0" borderId="0" xfId="0" applyNumberFormat="1" applyFont="1" applyBorder="1"/>
    <xf numFmtId="3" fontId="5" fillId="0" borderId="4" xfId="0" applyNumberFormat="1" applyFont="1" applyBorder="1"/>
    <xf numFmtId="3" fontId="5" fillId="0" borderId="7" xfId="0" applyNumberFormat="1" applyFont="1" applyBorder="1"/>
    <xf numFmtId="3" fontId="7" fillId="0" borderId="0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3" fontId="1" fillId="3" borderId="6" xfId="0" applyNumberFormat="1" applyFont="1" applyFill="1" applyBorder="1" applyAlignment="1">
      <alignment horizontal="center" vertical="center"/>
    </xf>
    <xf numFmtId="3" fontId="7" fillId="0" borderId="5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0" fontId="1" fillId="0" borderId="2" xfId="0" applyFont="1" applyBorder="1"/>
    <xf numFmtId="0" fontId="0" fillId="0" borderId="2" xfId="0" applyBorder="1"/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79ACB-0333-4ED0-92F9-A58D45A8E823}">
  <dimension ref="B2:C32"/>
  <sheetViews>
    <sheetView showGridLines="0" tabSelected="1" workbookViewId="0">
      <selection activeCell="B1" sqref="B1"/>
    </sheetView>
  </sheetViews>
  <sheetFormatPr defaultRowHeight="14.5" x14ac:dyDescent="0.35"/>
  <cols>
    <col min="1" max="1" width="4.54296875" customWidth="1"/>
    <col min="2" max="2" width="28" customWidth="1"/>
    <col min="3" max="3" width="97.26953125" customWidth="1"/>
  </cols>
  <sheetData>
    <row r="2" spans="2:3" x14ac:dyDescent="0.35">
      <c r="B2" s="74" t="s">
        <v>227</v>
      </c>
      <c r="C2" s="75"/>
    </row>
    <row r="3" spans="2:3" ht="33" customHeight="1" x14ac:dyDescent="0.35">
      <c r="B3" s="48" t="s">
        <v>199</v>
      </c>
      <c r="C3" s="48"/>
    </row>
    <row r="4" spans="2:3" ht="76.5" customHeight="1" x14ac:dyDescent="0.35">
      <c r="B4" s="48" t="s">
        <v>200</v>
      </c>
      <c r="C4" s="48"/>
    </row>
    <row r="6" spans="2:3" x14ac:dyDescent="0.35">
      <c r="B6" s="48" t="s">
        <v>202</v>
      </c>
      <c r="C6" s="48"/>
    </row>
    <row r="7" spans="2:3" ht="29.5" customHeight="1" x14ac:dyDescent="0.35">
      <c r="B7" s="48" t="s">
        <v>198</v>
      </c>
      <c r="C7" s="48"/>
    </row>
    <row r="10" spans="2:3" x14ac:dyDescent="0.35">
      <c r="B10" s="74" t="s">
        <v>208</v>
      </c>
      <c r="C10" s="75"/>
    </row>
    <row r="11" spans="2:3" ht="29" x14ac:dyDescent="0.35">
      <c r="B11" s="77" t="s">
        <v>3</v>
      </c>
      <c r="C11" s="50" t="s">
        <v>203</v>
      </c>
    </row>
    <row r="12" spans="2:3" ht="29" x14ac:dyDescent="0.35">
      <c r="B12" s="77" t="s">
        <v>7</v>
      </c>
      <c r="C12" s="50" t="s">
        <v>204</v>
      </c>
    </row>
    <row r="13" spans="2:3" x14ac:dyDescent="0.35">
      <c r="B13" s="77" t="s">
        <v>205</v>
      </c>
      <c r="C13" s="49" t="s">
        <v>228</v>
      </c>
    </row>
    <row r="14" spans="2:3" ht="29" x14ac:dyDescent="0.35">
      <c r="B14" s="77" t="s">
        <v>8</v>
      </c>
      <c r="C14" s="50" t="s">
        <v>231</v>
      </c>
    </row>
    <row r="15" spans="2:3" x14ac:dyDescent="0.35">
      <c r="B15" s="77" t="s">
        <v>9</v>
      </c>
      <c r="C15" s="49" t="s">
        <v>206</v>
      </c>
    </row>
    <row r="16" spans="2:3" x14ac:dyDescent="0.35">
      <c r="B16" s="77" t="s">
        <v>10</v>
      </c>
      <c r="C16" s="49" t="s">
        <v>207</v>
      </c>
    </row>
    <row r="17" spans="2:3" x14ac:dyDescent="0.35">
      <c r="B17" s="77" t="s">
        <v>4</v>
      </c>
      <c r="C17" s="49" t="s">
        <v>209</v>
      </c>
    </row>
    <row r="18" spans="2:3" x14ac:dyDescent="0.35">
      <c r="B18" s="77" t="s">
        <v>5</v>
      </c>
      <c r="C18" s="49" t="s">
        <v>210</v>
      </c>
    </row>
    <row r="19" spans="2:3" x14ac:dyDescent="0.35">
      <c r="B19" s="77" t="s">
        <v>6</v>
      </c>
      <c r="C19" s="49" t="s">
        <v>211</v>
      </c>
    </row>
    <row r="20" spans="2:3" x14ac:dyDescent="0.35">
      <c r="B20" s="77"/>
    </row>
    <row r="21" spans="2:3" x14ac:dyDescent="0.35">
      <c r="B21" s="74" t="s">
        <v>225</v>
      </c>
      <c r="C21" s="75"/>
    </row>
    <row r="22" spans="2:3" x14ac:dyDescent="0.35">
      <c r="B22" s="77" t="s">
        <v>214</v>
      </c>
      <c r="C22" t="s">
        <v>219</v>
      </c>
    </row>
    <row r="23" spans="2:3" x14ac:dyDescent="0.35">
      <c r="B23" s="77" t="s">
        <v>215</v>
      </c>
      <c r="C23" t="s">
        <v>220</v>
      </c>
    </row>
    <row r="24" spans="2:3" x14ac:dyDescent="0.35">
      <c r="B24" s="77" t="s">
        <v>232</v>
      </c>
      <c r="C24" t="s">
        <v>221</v>
      </c>
    </row>
    <row r="25" spans="2:3" x14ac:dyDescent="0.35">
      <c r="B25" s="77" t="s">
        <v>205</v>
      </c>
      <c r="C25" s="49" t="s">
        <v>229</v>
      </c>
    </row>
    <row r="26" spans="2:3" x14ac:dyDescent="0.35">
      <c r="B26" s="77" t="s">
        <v>8</v>
      </c>
      <c r="C26" s="49" t="s">
        <v>230</v>
      </c>
    </row>
    <row r="27" spans="2:3" x14ac:dyDescent="0.35">
      <c r="B27" s="77" t="s">
        <v>216</v>
      </c>
      <c r="C27" s="50" t="s">
        <v>222</v>
      </c>
    </row>
    <row r="28" spans="2:3" ht="43.5" x14ac:dyDescent="0.35">
      <c r="B28" s="77" t="s">
        <v>217</v>
      </c>
      <c r="C28" s="50" t="s">
        <v>223</v>
      </c>
    </row>
    <row r="29" spans="2:3" x14ac:dyDescent="0.35">
      <c r="B29" s="77" t="s">
        <v>218</v>
      </c>
      <c r="C29" t="s">
        <v>224</v>
      </c>
    </row>
    <row r="30" spans="2:3" x14ac:dyDescent="0.35">
      <c r="B30" s="76" t="s">
        <v>226</v>
      </c>
    </row>
    <row r="32" spans="2:3" x14ac:dyDescent="0.35">
      <c r="B32" s="76" t="s">
        <v>233</v>
      </c>
    </row>
  </sheetData>
  <mergeCells count="4">
    <mergeCell ref="B3:C3"/>
    <mergeCell ref="B4:C4"/>
    <mergeCell ref="B7:C7"/>
    <mergeCell ref="B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72CB-DDD8-46D4-9771-B2F3DCF522BC}">
  <dimension ref="A1:X100"/>
  <sheetViews>
    <sheetView zoomScale="80" zoomScaleNormal="80" workbookViewId="0">
      <pane xSplit="3" ySplit="11" topLeftCell="D12" activePane="bottomRight" state="frozen"/>
      <selection activeCell="B53" sqref="B53"/>
      <selection pane="topRight" activeCell="B53" sqref="B53"/>
      <selection pane="bottomLeft" activeCell="B53" sqref="B53"/>
      <selection pane="bottomRight" activeCell="A2" sqref="A2:A3"/>
    </sheetView>
  </sheetViews>
  <sheetFormatPr defaultRowHeight="14.5" outlineLevelCol="1" x14ac:dyDescent="0.35"/>
  <cols>
    <col min="1" max="1" width="7.81640625" customWidth="1"/>
    <col min="2" max="2" width="17.81640625" customWidth="1"/>
    <col min="3" max="3" width="23.08984375" customWidth="1"/>
    <col min="4" max="4" width="12.6328125" style="39" customWidth="1"/>
    <col min="5" max="5" width="12.453125" customWidth="1" outlineLevel="1"/>
    <col min="6" max="6" width="12.1796875" customWidth="1" outlineLevel="1"/>
    <col min="7" max="7" width="11.1796875" customWidth="1" outlineLevel="1"/>
    <col min="8" max="8" width="14.1796875" customWidth="1"/>
    <col min="9" max="9" width="13.81640625" customWidth="1" outlineLevel="1"/>
    <col min="10" max="11" width="11.08984375" customWidth="1" outlineLevel="1"/>
    <col min="12" max="12" width="10.6328125" customWidth="1"/>
    <col min="13" max="15" width="8.81640625" customWidth="1" outlineLevel="1"/>
    <col min="16" max="16" width="10.6328125" customWidth="1"/>
    <col min="17" max="19" width="8.81640625" customWidth="1" outlineLevel="1"/>
    <col min="20" max="20" width="11.1796875" customWidth="1"/>
    <col min="21" max="23" width="8.1796875" customWidth="1" outlineLevel="1"/>
    <col min="24" max="24" width="11.54296875" customWidth="1"/>
  </cols>
  <sheetData>
    <row r="1" spans="1:24" ht="3.5" customHeight="1" x14ac:dyDescent="0.35">
      <c r="D1" t="s">
        <v>201</v>
      </c>
      <c r="E1">
        <v>25</v>
      </c>
      <c r="F1">
        <v>24</v>
      </c>
      <c r="G1">
        <v>27</v>
      </c>
      <c r="I1">
        <v>25</v>
      </c>
      <c r="J1">
        <v>24</v>
      </c>
      <c r="K1">
        <v>27</v>
      </c>
      <c r="M1">
        <v>25</v>
      </c>
      <c r="N1">
        <v>24</v>
      </c>
      <c r="O1">
        <v>27</v>
      </c>
      <c r="Q1">
        <v>25</v>
      </c>
      <c r="R1">
        <v>24</v>
      </c>
      <c r="S1">
        <v>27</v>
      </c>
    </row>
    <row r="2" spans="1:24" ht="14.5" customHeight="1" thickBot="1" x14ac:dyDescent="0.4">
      <c r="A2" s="46" t="s">
        <v>0</v>
      </c>
      <c r="B2" s="46" t="s">
        <v>1</v>
      </c>
      <c r="C2" s="46" t="s">
        <v>212</v>
      </c>
      <c r="D2" s="3" t="s">
        <v>213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 t="s">
        <v>2</v>
      </c>
    </row>
    <row r="3" spans="1:24" ht="42.5" customHeight="1" thickBot="1" x14ac:dyDescent="0.4">
      <c r="A3" s="47"/>
      <c r="B3" s="47"/>
      <c r="C3" s="47"/>
      <c r="D3" s="1" t="s">
        <v>3</v>
      </c>
      <c r="E3" s="4" t="s">
        <v>5</v>
      </c>
      <c r="F3" s="4" t="s">
        <v>4</v>
      </c>
      <c r="G3" s="4" t="s">
        <v>6</v>
      </c>
      <c r="H3" s="1" t="s">
        <v>7</v>
      </c>
      <c r="I3" s="4" t="s">
        <v>5</v>
      </c>
      <c r="J3" s="4" t="s">
        <v>4</v>
      </c>
      <c r="K3" s="4" t="s">
        <v>6</v>
      </c>
      <c r="L3" s="1" t="s">
        <v>205</v>
      </c>
      <c r="M3" s="4" t="s">
        <v>5</v>
      </c>
      <c r="N3" s="4" t="s">
        <v>4</v>
      </c>
      <c r="O3" s="4" t="s">
        <v>6</v>
      </c>
      <c r="P3" s="1" t="s">
        <v>8</v>
      </c>
      <c r="Q3" s="4" t="s">
        <v>5</v>
      </c>
      <c r="R3" s="4" t="s">
        <v>4</v>
      </c>
      <c r="S3" s="4" t="s">
        <v>6</v>
      </c>
      <c r="T3" s="1" t="s">
        <v>9</v>
      </c>
      <c r="U3" s="4" t="s">
        <v>5</v>
      </c>
      <c r="V3" s="4" t="s">
        <v>4</v>
      </c>
      <c r="W3" s="4" t="s">
        <v>6</v>
      </c>
      <c r="X3" s="2" t="s">
        <v>10</v>
      </c>
    </row>
    <row r="4" spans="1:24" ht="15" thickBot="1" x14ac:dyDescent="0.4">
      <c r="A4" s="5"/>
      <c r="B4" s="51" t="s">
        <v>11</v>
      </c>
      <c r="C4" s="5"/>
      <c r="D4" s="6">
        <f>SUM(E4:G4)</f>
        <v>2752550615.1600008</v>
      </c>
      <c r="E4" s="6">
        <f>SUM(E11:E100)</f>
        <v>844636942.5800004</v>
      </c>
      <c r="F4" s="6">
        <f>SUM(F11:F100)</f>
        <v>1661550822.2400002</v>
      </c>
      <c r="G4" s="6">
        <f>SUM(G11:G100)</f>
        <v>246362850.33999991</v>
      </c>
      <c r="H4" s="6">
        <f>SUM(I4:K4)</f>
        <v>2647543250.7100005</v>
      </c>
      <c r="I4" s="6">
        <f>SUM(I11:I100)</f>
        <v>814938875.05000031</v>
      </c>
      <c r="J4" s="6">
        <f>SUM(J11:J100)</f>
        <v>1597645068.7900004</v>
      </c>
      <c r="K4" s="6">
        <f>SUM(K11:K100)</f>
        <v>234959306.87000009</v>
      </c>
      <c r="L4" s="6">
        <f>SUM(M4:O4)</f>
        <v>751326</v>
      </c>
      <c r="M4" s="6">
        <f>SUM(M11:M100)</f>
        <v>234645</v>
      </c>
      <c r="N4" s="6">
        <f>SUM(N11:N100)</f>
        <v>436781</v>
      </c>
      <c r="O4" s="6">
        <f>SUM(O11:O100)</f>
        <v>79900</v>
      </c>
      <c r="P4" s="6">
        <f>SUM(Q4:S4)</f>
        <v>782095.34259999997</v>
      </c>
      <c r="Q4" s="6">
        <f>SUM(Q11:Q100)</f>
        <v>232632.28330000001</v>
      </c>
      <c r="R4" s="6">
        <f>SUM(R11:R100)</f>
        <v>475493.67469999997</v>
      </c>
      <c r="S4" s="6">
        <f>SUM(S11:S100)</f>
        <v>73969.384599999947</v>
      </c>
      <c r="T4" s="6">
        <f t="shared" ref="T4:W35" si="0">H4/P4</f>
        <v>3385.1924522507707</v>
      </c>
      <c r="U4" s="6">
        <f t="shared" si="0"/>
        <v>3503.1203042402512</v>
      </c>
      <c r="V4" s="6">
        <f t="shared" si="0"/>
        <v>3359.9712336825341</v>
      </c>
      <c r="W4" s="6">
        <f t="shared" si="0"/>
        <v>3176.4399303925029</v>
      </c>
      <c r="X4" s="6">
        <v>3268.7468508928691</v>
      </c>
    </row>
    <row r="5" spans="1:24" s="13" customFormat="1" x14ac:dyDescent="0.35">
      <c r="A5" s="7"/>
      <c r="B5" s="8" t="s">
        <v>12</v>
      </c>
      <c r="C5" s="9"/>
      <c r="D5" s="10">
        <f>SUMIFS(D$11:D$100,$C$11:$C$100,$B5)</f>
        <v>383814661.10000008</v>
      </c>
      <c r="E5" s="10">
        <f>SUMIFS(E$11:E$100,$C$11:$C$100,$B5)</f>
        <v>119586083.35000001</v>
      </c>
      <c r="F5" s="10">
        <f>SUMIFS(F$11:F$100,$C$11:$C$100,$B5)</f>
        <v>239720922.83000004</v>
      </c>
      <c r="G5" s="10">
        <f>SUMIFS(G$11:G$100,$C$11:$C$100,$B5)</f>
        <v>24507654.920000002</v>
      </c>
      <c r="H5" s="10">
        <f>SUMIFS(H$11:H$100,$C$11:$C$100,$B5)</f>
        <v>361747976.62</v>
      </c>
      <c r="I5" s="10">
        <f>SUMIFS(I$11:I$100,$C$11:$C$100,$B5)</f>
        <v>113739667.75999999</v>
      </c>
      <c r="J5" s="10">
        <f>SUMIFS(J$11:J$100,$C$11:$C$100,$B5)</f>
        <v>226847160.09000003</v>
      </c>
      <c r="K5" s="10">
        <f>SUMIFS(K$11:K$100,$C$11:$C$100,$B5)</f>
        <v>21161148.77</v>
      </c>
      <c r="L5" s="10">
        <f>SUMIFS(L$11:L$100,$C$11:$C$100,$B5)</f>
        <v>39638</v>
      </c>
      <c r="M5" s="10">
        <f>SUMIFS(M$11:M$100,$C$11:$C$100,$B5)</f>
        <v>11468</v>
      </c>
      <c r="N5" s="10">
        <f>SUMIFS(N$11:N$100,$C$11:$C$100,$B5)</f>
        <v>25212</v>
      </c>
      <c r="O5" s="10">
        <f>SUMIFS(O$11:O$100,$C$11:$C$100,$B5)</f>
        <v>2958</v>
      </c>
      <c r="P5" s="10">
        <f>SUMIFS(P$11:P$100,$C$11:$C$100,$B5)</f>
        <v>92995.60940000003</v>
      </c>
      <c r="Q5" s="10">
        <f>SUMIFS(Q$11:Q$100,$C$11:$C$100,$B5)</f>
        <v>26870.141699999996</v>
      </c>
      <c r="R5" s="10">
        <f>SUMIFS(R$11:R$100,$C$11:$C$100,$B5)</f>
        <v>59211.618700000014</v>
      </c>
      <c r="S5" s="10">
        <f>SUMIFS(S$11:S$100,$C$11:$C$100,$B5)</f>
        <v>6913.8489999999983</v>
      </c>
      <c r="T5" s="11">
        <f t="shared" si="0"/>
        <v>3889.9468367804457</v>
      </c>
      <c r="U5" s="12">
        <f t="shared" si="0"/>
        <v>4232.9388891908975</v>
      </c>
      <c r="V5" s="12">
        <f t="shared" si="0"/>
        <v>3831.1258004841538</v>
      </c>
      <c r="W5" s="12">
        <f t="shared" si="0"/>
        <v>3060.6900396580841</v>
      </c>
      <c r="X5" s="11">
        <v>3848.2302015188252</v>
      </c>
    </row>
    <row r="6" spans="1:24" s="13" customFormat="1" x14ac:dyDescent="0.35">
      <c r="A6" s="7"/>
      <c r="B6" s="8" t="s">
        <v>13</v>
      </c>
      <c r="C6" s="9"/>
      <c r="D6" s="10">
        <f>SUMIFS(D$11:D$100,$C$11:$C$100,$B6)</f>
        <v>98622628.210000008</v>
      </c>
      <c r="E6" s="10">
        <f>SUMIFS(E$11:E$100,$C$11:$C$100,$B6)</f>
        <v>28630844.160000011</v>
      </c>
      <c r="F6" s="10">
        <f>SUMIFS(F$11:F$100,$C$11:$C$100,$B6)</f>
        <v>61984807.719999991</v>
      </c>
      <c r="G6" s="10">
        <f>SUMIFS(G$11:G$100,$C$11:$C$100,$B6)</f>
        <v>8006976.3300000019</v>
      </c>
      <c r="H6" s="10">
        <f>SUMIFS(H$11:H$100,$C$11:$C$100,$B6)</f>
        <v>89901043.670000002</v>
      </c>
      <c r="I6" s="10">
        <f>SUMIFS(I$11:I$100,$C$11:$C$100,$B6)</f>
        <v>26038958.350000009</v>
      </c>
      <c r="J6" s="10">
        <f>SUMIFS(J$11:J$100,$C$11:$C$100,$B6)</f>
        <v>56828470.309999987</v>
      </c>
      <c r="K6" s="10">
        <f>SUMIFS(K$11:K$100,$C$11:$C$100,$B6)</f>
        <v>7033615.0100000016</v>
      </c>
      <c r="L6" s="10">
        <f>SUMIFS(L$11:L$100,$C$11:$C$100,$B6)</f>
        <v>20492</v>
      </c>
      <c r="M6" s="10">
        <f>SUMIFS(M$11:M$100,$C$11:$C$100,$B6)</f>
        <v>5996</v>
      </c>
      <c r="N6" s="10">
        <f>SUMIFS(N$11:N$100,$C$11:$C$100,$B6)</f>
        <v>12711</v>
      </c>
      <c r="O6" s="10">
        <f>SUMIFS(O$11:O$100,$C$11:$C$100,$B6)</f>
        <v>1785</v>
      </c>
      <c r="P6" s="10">
        <f>SUMIFS(P$11:P$100,$C$11:$C$100,$B6)</f>
        <v>24720.71999999999</v>
      </c>
      <c r="Q6" s="10">
        <f>SUMIFS(Q$11:Q$100,$C$11:$C$100,$B6)</f>
        <v>7141.5895999999993</v>
      </c>
      <c r="R6" s="10">
        <f>SUMIFS(R$11:R$100,$C$11:$C$100,$B6)</f>
        <v>15492.966799999991</v>
      </c>
      <c r="S6" s="10">
        <f>SUMIFS(S$11:S$100,$C$11:$C$100,$B6)</f>
        <v>2086.1635999999999</v>
      </c>
      <c r="T6" s="11">
        <f t="shared" si="0"/>
        <v>3636.6676888860857</v>
      </c>
      <c r="U6" s="12">
        <f t="shared" si="0"/>
        <v>3646.1011915330464</v>
      </c>
      <c r="V6" s="12">
        <f t="shared" si="0"/>
        <v>3668.0173038258895</v>
      </c>
      <c r="W6" s="12">
        <f t="shared" si="0"/>
        <v>3371.5548531284899</v>
      </c>
      <c r="X6" s="11">
        <v>3501.3189690577624</v>
      </c>
    </row>
    <row r="7" spans="1:24" s="13" customFormat="1" x14ac:dyDescent="0.35">
      <c r="A7" s="7"/>
      <c r="B7" s="8" t="s">
        <v>14</v>
      </c>
      <c r="C7" s="9"/>
      <c r="D7" s="10">
        <f>SUMIFS(D$11:D$100,$C$11:$C$100,$B7)</f>
        <v>700071402.33000016</v>
      </c>
      <c r="E7" s="10">
        <f>SUMIFS(E$11:E$100,$C$11:$C$100,$B7)</f>
        <v>215406963.62000003</v>
      </c>
      <c r="F7" s="10">
        <f>SUMIFS(F$11:F$100,$C$11:$C$100,$B7)</f>
        <v>408646700.20000017</v>
      </c>
      <c r="G7" s="10">
        <f>SUMIFS(G$11:G$100,$C$11:$C$100,$B7)</f>
        <v>76017738.510000005</v>
      </c>
      <c r="H7" s="10">
        <f>SUMIFS(H$11:H$100,$C$11:$C$100,$B7)</f>
        <v>659032399.05000031</v>
      </c>
      <c r="I7" s="10">
        <f>SUMIFS(I$11:I$100,$C$11:$C$100,$B7)</f>
        <v>202663086.70000002</v>
      </c>
      <c r="J7" s="10">
        <f>SUMIFS(J$11:J$100,$C$11:$C$100,$B7)</f>
        <v>384683714.40000021</v>
      </c>
      <c r="K7" s="10">
        <f>SUMIFS(K$11:K$100,$C$11:$C$100,$B7)</f>
        <v>71685597.950000003</v>
      </c>
      <c r="L7" s="10">
        <f>SUMIFS(L$11:L$100,$C$11:$C$100,$B7)</f>
        <v>159080</v>
      </c>
      <c r="M7" s="10">
        <f>SUMIFS(M$11:M$100,$C$11:$C$100,$B7)</f>
        <v>48733</v>
      </c>
      <c r="N7" s="10">
        <f>SUMIFS(N$11:N$100,$C$11:$C$100,$B7)</f>
        <v>91807</v>
      </c>
      <c r="O7" s="10">
        <f>SUMIFS(O$11:O$100,$C$11:$C$100,$B7)</f>
        <v>18540</v>
      </c>
      <c r="P7" s="10">
        <f>SUMIFS(P$11:P$100,$C$11:$C$100,$B7)</f>
        <v>186658.30109999998</v>
      </c>
      <c r="Q7" s="10">
        <f>SUMIFS(Q$11:Q$100,$C$11:$C$100,$B7)</f>
        <v>55550.067200000056</v>
      </c>
      <c r="R7" s="10">
        <f>SUMIFS(R$11:R$100,$C$11:$C$100,$B7)</f>
        <v>111588.1810999999</v>
      </c>
      <c r="S7" s="10">
        <f>SUMIFS(S$11:S$100,$C$11:$C$100,$B7)</f>
        <v>19520.052800000001</v>
      </c>
      <c r="T7" s="11">
        <f t="shared" si="0"/>
        <v>3530.6889389126686</v>
      </c>
      <c r="U7" s="12">
        <f t="shared" si="0"/>
        <v>3648.2959772189047</v>
      </c>
      <c r="V7" s="12">
        <f t="shared" si="0"/>
        <v>3447.35177693474</v>
      </c>
      <c r="W7" s="12">
        <f t="shared" si="0"/>
        <v>3672.4079942037861</v>
      </c>
      <c r="X7" s="11">
        <v>3397.7501380747453</v>
      </c>
    </row>
    <row r="8" spans="1:24" s="13" customFormat="1" x14ac:dyDescent="0.35">
      <c r="A8" s="7"/>
      <c r="B8" s="8" t="s">
        <v>15</v>
      </c>
      <c r="C8" s="9"/>
      <c r="D8" s="10">
        <f>SUMIFS(D$11:D$100,$C$11:$C$100,$B8)</f>
        <v>744355516.36000001</v>
      </c>
      <c r="E8" s="10">
        <f>SUMIFS(E$11:E$100,$C$11:$C$100,$B8)</f>
        <v>224506997.87999997</v>
      </c>
      <c r="F8" s="10">
        <f>SUMIFS(F$11:F$100,$C$11:$C$100,$B8)</f>
        <v>450084027.66000003</v>
      </c>
      <c r="G8" s="10">
        <f>SUMIFS(G$11:G$100,$C$11:$C$100,$B8)</f>
        <v>69764490.819999993</v>
      </c>
      <c r="H8" s="10">
        <f>SUMIFS(H$11:H$100,$C$11:$C$100,$B8)</f>
        <v>725131225.1400001</v>
      </c>
      <c r="I8" s="10">
        <f>SUMIFS(I$11:I$100,$C$11:$C$100,$B8)</f>
        <v>219552037.54000002</v>
      </c>
      <c r="J8" s="10">
        <f>SUMIFS(J$11:J$100,$C$11:$C$100,$B8)</f>
        <v>437127923.06</v>
      </c>
      <c r="K8" s="10">
        <f>SUMIFS(K$11:K$100,$C$11:$C$100,$B8)</f>
        <v>68451264.539999992</v>
      </c>
      <c r="L8" s="10">
        <f>SUMIFS(L$11:L$100,$C$11:$C$100,$B8)</f>
        <v>228486</v>
      </c>
      <c r="M8" s="10">
        <f>SUMIFS(M$11:M$100,$C$11:$C$100,$B8)</f>
        <v>70730</v>
      </c>
      <c r="N8" s="10">
        <f>SUMIFS(N$11:N$100,$C$11:$C$100,$B8)</f>
        <v>132368</v>
      </c>
      <c r="O8" s="10">
        <f>SUMIFS(O$11:O$100,$C$11:$C$100,$B8)</f>
        <v>25388</v>
      </c>
      <c r="P8" s="10">
        <f>SUMIFS(P$11:P$100,$C$11:$C$100,$B8)</f>
        <v>228057.92529999994</v>
      </c>
      <c r="Q8" s="10">
        <f>SUMIFS(Q$11:Q$100,$C$11:$C$100,$B8)</f>
        <v>66851.478899999987</v>
      </c>
      <c r="R8" s="10">
        <f>SUMIFS(R$11:R$100,$C$11:$C$100,$B8)</f>
        <v>139135.52679999996</v>
      </c>
      <c r="S8" s="10">
        <f>SUMIFS(S$11:S$100,$C$11:$C$100,$B8)</f>
        <v>22070.91959999999</v>
      </c>
      <c r="T8" s="11">
        <f t="shared" si="0"/>
        <v>3179.5923083406228</v>
      </c>
      <c r="U8" s="12">
        <f t="shared" si="0"/>
        <v>3284.1762239608443</v>
      </c>
      <c r="V8" s="12">
        <f t="shared" si="0"/>
        <v>3141.741962772373</v>
      </c>
      <c r="W8" s="12">
        <f t="shared" si="0"/>
        <v>3101.4233108800786</v>
      </c>
      <c r="X8" s="11">
        <v>3226.5183614005118</v>
      </c>
    </row>
    <row r="9" spans="1:24" s="13" customFormat="1" x14ac:dyDescent="0.35">
      <c r="A9" s="7"/>
      <c r="B9" s="8" t="s">
        <v>16</v>
      </c>
      <c r="C9" s="9"/>
      <c r="D9" s="10">
        <f>SUMIFS(D$11:D$100,$C$11:$C$100,$B9)</f>
        <v>735870450.00000012</v>
      </c>
      <c r="E9" s="10">
        <f>SUMIFS(E$11:E$100,$C$11:$C$100,$B9)</f>
        <v>229928132.06999999</v>
      </c>
      <c r="F9" s="10">
        <f>SUMIFS(F$11:F$100,$C$11:$C$100,$B9)</f>
        <v>443979932.85000014</v>
      </c>
      <c r="G9" s="10">
        <f>SUMIFS(G$11:G$100,$C$11:$C$100,$B9)</f>
        <v>61962385.079999998</v>
      </c>
      <c r="H9" s="10">
        <f>SUMIFS(H$11:H$100,$C$11:$C$100,$B9)</f>
        <v>723099467.94000006</v>
      </c>
      <c r="I9" s="10">
        <f>SUMIFS(I$11:I$100,$C$11:$C$100,$B9)</f>
        <v>226656718.15000007</v>
      </c>
      <c r="J9" s="10">
        <f>SUMIFS(J$11:J$100,$C$11:$C$100,$B9)</f>
        <v>435836759.76000005</v>
      </c>
      <c r="K9" s="10">
        <f>SUMIFS(K$11:K$100,$C$11:$C$100,$B9)</f>
        <v>60605990.029999986</v>
      </c>
      <c r="L9" s="10">
        <f>SUMIFS(L$11:L$100,$C$11:$C$100,$B9)</f>
        <v>272507</v>
      </c>
      <c r="M9" s="10">
        <f>SUMIFS(M$11:M$100,$C$11:$C$100,$B9)</f>
        <v>87985</v>
      </c>
      <c r="N9" s="10">
        <f>SUMIFS(N$11:N$100,$C$11:$C$100,$B9)</f>
        <v>155830</v>
      </c>
      <c r="O9" s="10">
        <f>SUMIFS(O$11:O$100,$C$11:$C$100,$B9)</f>
        <v>28692</v>
      </c>
      <c r="P9" s="10">
        <f>SUMIFS(P$11:P$100,$C$11:$C$100,$B9)</f>
        <v>222985.81399999995</v>
      </c>
      <c r="Q9" s="10">
        <f>SUMIFS(Q$11:Q$100,$C$11:$C$100,$B9)</f>
        <v>68304.814500000022</v>
      </c>
      <c r="R9" s="10">
        <f>SUMIFS(R$11:R$100,$C$11:$C$100,$B9)</f>
        <v>133416.73590000003</v>
      </c>
      <c r="S9" s="10">
        <f>SUMIFS(S$11:S$100,$C$11:$C$100,$B9)</f>
        <v>21264.263600000006</v>
      </c>
      <c r="T9" s="11">
        <f t="shared" si="0"/>
        <v>3242.804799860498</v>
      </c>
      <c r="U9" s="12">
        <f t="shared" si="0"/>
        <v>3318.3124763482083</v>
      </c>
      <c r="V9" s="12">
        <f t="shared" si="0"/>
        <v>3266.73229426534</v>
      </c>
      <c r="W9" s="12">
        <f t="shared" si="0"/>
        <v>2850.1334995677898</v>
      </c>
      <c r="X9" s="11">
        <v>2996.274588108115</v>
      </c>
    </row>
    <row r="10" spans="1:24" s="20" customFormat="1" ht="15" thickBot="1" x14ac:dyDescent="0.4">
      <c r="A10" s="14"/>
      <c r="B10" s="15" t="s">
        <v>17</v>
      </c>
      <c r="C10" s="16"/>
      <c r="D10" s="17">
        <f>SUMIFS(D$11:D$100,$C$11:$C$100,$B10)</f>
        <v>89815957.159999996</v>
      </c>
      <c r="E10" s="17">
        <f>SUMIFS(E$11:E$100,$C$11:$C$100,$B10)</f>
        <v>26577921.500000007</v>
      </c>
      <c r="F10" s="17">
        <f>SUMIFS(F$11:F$100,$C$11:$C$100,$B10)</f>
        <v>57134430.979999989</v>
      </c>
      <c r="G10" s="17">
        <f>SUMIFS(G$11:G$100,$C$11:$C$100,$B10)</f>
        <v>6103604.6800000016</v>
      </c>
      <c r="H10" s="17">
        <f>SUMIFS(H$11:H$100,$C$11:$C$100,$B10)</f>
        <v>88631138.289999992</v>
      </c>
      <c r="I10" s="17">
        <f>SUMIFS(I$11:I$100,$C$11:$C$100,$B10)</f>
        <v>26288406.550000008</v>
      </c>
      <c r="J10" s="17">
        <f>SUMIFS(J$11:J$100,$C$11:$C$100,$B10)</f>
        <v>56321041.169999994</v>
      </c>
      <c r="K10" s="17">
        <f>SUMIFS(K$11:K$100,$C$11:$C$100,$B10)</f>
        <v>6021690.5700000003</v>
      </c>
      <c r="L10" s="17">
        <f>SUMIFS(L$11:L$100,$C$11:$C$100,$B10)</f>
        <v>31123</v>
      </c>
      <c r="M10" s="17">
        <f>SUMIFS(M$11:M$100,$C$11:$C$100,$B10)</f>
        <v>9733</v>
      </c>
      <c r="N10" s="17">
        <f>SUMIFS(N$11:N$100,$C$11:$C$100,$B10)</f>
        <v>18853</v>
      </c>
      <c r="O10" s="17">
        <f>SUMIFS(O$11:O$100,$C$11:$C$100,$B10)</f>
        <v>2537</v>
      </c>
      <c r="P10" s="17">
        <f>SUMIFS(P$11:P$100,$C$11:$C$100,$B10)</f>
        <v>26676.972799999996</v>
      </c>
      <c r="Q10" s="17">
        <f>SUMIFS(Q$11:Q$100,$C$11:$C$100,$B10)</f>
        <v>7914.1914000000006</v>
      </c>
      <c r="R10" s="17">
        <f>SUMIFS(R$11:R$100,$C$11:$C$100,$B10)</f>
        <v>16648.645399999994</v>
      </c>
      <c r="S10" s="17">
        <f>SUMIFS(S$11:S$100,$C$11:$C$100,$B10)</f>
        <v>2114.136</v>
      </c>
      <c r="T10" s="18">
        <f t="shared" si="0"/>
        <v>3322.3836510415458</v>
      </c>
      <c r="U10" s="19">
        <f t="shared" si="0"/>
        <v>3321.6794011325032</v>
      </c>
      <c r="V10" s="19">
        <f t="shared" si="0"/>
        <v>3382.9203407743921</v>
      </c>
      <c r="W10" s="19">
        <f t="shared" si="0"/>
        <v>2848.298581548207</v>
      </c>
      <c r="X10" s="18">
        <v>2963.1488978381594</v>
      </c>
    </row>
    <row r="11" spans="1:24" x14ac:dyDescent="0.35">
      <c r="A11" s="21" t="s">
        <v>18</v>
      </c>
      <c r="B11" s="21" t="s">
        <v>19</v>
      </c>
      <c r="C11" s="40" t="s">
        <v>12</v>
      </c>
      <c r="D11" s="22">
        <f t="shared" ref="D11:D74" si="1">SUM(E11:G11)</f>
        <v>99377373.310000047</v>
      </c>
      <c r="E11" s="22">
        <v>23348802.350000013</v>
      </c>
      <c r="F11" s="22">
        <v>69342999.740000039</v>
      </c>
      <c r="G11" s="22">
        <v>6685571.2200000016</v>
      </c>
      <c r="H11" s="22">
        <f t="shared" ref="H11:H74" si="2">SUM(I11:K11)</f>
        <v>94865095.720000044</v>
      </c>
      <c r="I11" s="22">
        <v>23012420.540000014</v>
      </c>
      <c r="J11" s="22">
        <v>66836562.350000031</v>
      </c>
      <c r="K11" s="22">
        <v>5016112.83</v>
      </c>
      <c r="L11" s="22">
        <f t="shared" ref="L11:L74" si="3">SUM(M11:O11)</f>
        <v>8681</v>
      </c>
      <c r="M11" s="22">
        <v>2417</v>
      </c>
      <c r="N11" s="22">
        <v>5618</v>
      </c>
      <c r="O11" s="22">
        <v>646</v>
      </c>
      <c r="P11" s="22">
        <f t="shared" ref="P11:P74" si="4">SUM(Q11:S11)</f>
        <v>25945.211900000024</v>
      </c>
      <c r="Q11" s="22">
        <v>7348.8959999999997</v>
      </c>
      <c r="R11" s="22">
        <v>16569.654500000022</v>
      </c>
      <c r="S11" s="22">
        <v>2026.6613999999995</v>
      </c>
      <c r="T11" s="23">
        <f t="shared" si="0"/>
        <v>3656.3623409836155</v>
      </c>
      <c r="U11" s="22">
        <f t="shared" si="0"/>
        <v>3131.4119209198248</v>
      </c>
      <c r="V11" s="22">
        <f t="shared" si="0"/>
        <v>4033.6726604649448</v>
      </c>
      <c r="W11" s="22">
        <f t="shared" si="0"/>
        <v>2475.0621046021802</v>
      </c>
      <c r="X11" s="23">
        <f>_xlfn.XLOOKUP(C11,$B$5:$B$10,$X$5:$X$10)</f>
        <v>3848.2302015188252</v>
      </c>
    </row>
    <row r="12" spans="1:24" x14ac:dyDescent="0.35">
      <c r="A12" s="21" t="s">
        <v>20</v>
      </c>
      <c r="B12" s="21" t="s">
        <v>21</v>
      </c>
      <c r="C12" s="40" t="s">
        <v>12</v>
      </c>
      <c r="D12" s="22">
        <f t="shared" si="1"/>
        <v>89410156.679999992</v>
      </c>
      <c r="E12" s="22">
        <v>27417619.589999989</v>
      </c>
      <c r="F12" s="22">
        <v>54318895.530000001</v>
      </c>
      <c r="G12" s="22">
        <v>7673641.5599999996</v>
      </c>
      <c r="H12" s="22">
        <f t="shared" si="2"/>
        <v>85335407.75999999</v>
      </c>
      <c r="I12" s="22">
        <v>26109939.069999989</v>
      </c>
      <c r="J12" s="22">
        <v>51904611.009999998</v>
      </c>
      <c r="K12" s="22">
        <v>7320857.6799999997</v>
      </c>
      <c r="L12" s="22">
        <f t="shared" si="3"/>
        <v>9552</v>
      </c>
      <c r="M12" s="22">
        <v>2798</v>
      </c>
      <c r="N12" s="22">
        <v>5851</v>
      </c>
      <c r="O12" s="22">
        <v>903</v>
      </c>
      <c r="P12" s="22">
        <f t="shared" si="4"/>
        <v>21860.308199999989</v>
      </c>
      <c r="Q12" s="22">
        <v>6222.6647999999977</v>
      </c>
      <c r="R12" s="22">
        <v>13552.152299999992</v>
      </c>
      <c r="S12" s="22">
        <v>2085.4910999999997</v>
      </c>
      <c r="T12" s="23">
        <f t="shared" si="0"/>
        <v>3903.6690141450081</v>
      </c>
      <c r="U12" s="22">
        <f t="shared" si="0"/>
        <v>4195.9417563356456</v>
      </c>
      <c r="V12" s="22">
        <f t="shared" si="0"/>
        <v>3829.990237786807</v>
      </c>
      <c r="W12" s="22">
        <f t="shared" si="0"/>
        <v>3510.3758917983396</v>
      </c>
      <c r="X12" s="23">
        <f>_xlfn.XLOOKUP(C12,$B$5:$B$10,$X$5:$X$10)</f>
        <v>3848.2302015188252</v>
      </c>
    </row>
    <row r="13" spans="1:24" x14ac:dyDescent="0.35">
      <c r="A13" s="25" t="s">
        <v>22</v>
      </c>
      <c r="B13" s="25" t="s">
        <v>23</v>
      </c>
      <c r="C13" s="41" t="s">
        <v>12</v>
      </c>
      <c r="D13" s="26">
        <f t="shared" si="1"/>
        <v>75918598.290000007</v>
      </c>
      <c r="E13" s="26">
        <v>21555475.600000005</v>
      </c>
      <c r="F13" s="26">
        <v>51093270.659999996</v>
      </c>
      <c r="G13" s="26">
        <v>3269852.03</v>
      </c>
      <c r="H13" s="26">
        <f t="shared" si="2"/>
        <v>70679562.109999999</v>
      </c>
      <c r="I13" s="26">
        <v>20347984.540000003</v>
      </c>
      <c r="J13" s="26">
        <v>47990963.939999998</v>
      </c>
      <c r="K13" s="26">
        <v>2340613.63</v>
      </c>
      <c r="L13" s="26">
        <f t="shared" si="3"/>
        <v>7669</v>
      </c>
      <c r="M13" s="26">
        <v>1892</v>
      </c>
      <c r="N13" s="26">
        <v>5334</v>
      </c>
      <c r="O13" s="26">
        <v>443</v>
      </c>
      <c r="P13" s="26">
        <f t="shared" si="4"/>
        <v>18851.515100000004</v>
      </c>
      <c r="Q13" s="26">
        <v>4593.4448000000029</v>
      </c>
      <c r="R13" s="26">
        <v>13341.252899999999</v>
      </c>
      <c r="S13" s="26">
        <v>916.81739999999968</v>
      </c>
      <c r="T13" s="27">
        <f t="shared" si="0"/>
        <v>3749.2775373794748</v>
      </c>
      <c r="U13" s="26">
        <f t="shared" si="0"/>
        <v>4429.7875398437336</v>
      </c>
      <c r="V13" s="26">
        <f t="shared" si="0"/>
        <v>3597.1856841121721</v>
      </c>
      <c r="W13" s="26">
        <f t="shared" si="0"/>
        <v>2552.9768850373048</v>
      </c>
      <c r="X13" s="27">
        <f>_xlfn.XLOOKUP(C13,$B$5:$B$10,$X$5:$X$10)</f>
        <v>3848.2302015188252</v>
      </c>
    </row>
    <row r="14" spans="1:24" x14ac:dyDescent="0.35">
      <c r="A14" s="21" t="s">
        <v>24</v>
      </c>
      <c r="B14" s="21" t="s">
        <v>25</v>
      </c>
      <c r="C14" s="40" t="s">
        <v>12</v>
      </c>
      <c r="D14" s="22">
        <f t="shared" si="1"/>
        <v>22460209.280000001</v>
      </c>
      <c r="E14" s="22">
        <v>8953537.7899999991</v>
      </c>
      <c r="F14" s="22">
        <v>12374440.560000001</v>
      </c>
      <c r="G14" s="22">
        <v>1132230.9300000002</v>
      </c>
      <c r="H14" s="22">
        <f t="shared" si="2"/>
        <v>20830053.060000002</v>
      </c>
      <c r="I14" s="22">
        <v>8368334.959999999</v>
      </c>
      <c r="J14" s="22">
        <v>11330121.57</v>
      </c>
      <c r="K14" s="22">
        <v>1131596.5300000003</v>
      </c>
      <c r="L14" s="22">
        <f t="shared" si="3"/>
        <v>3902</v>
      </c>
      <c r="M14" s="22">
        <v>1239</v>
      </c>
      <c r="N14" s="22">
        <v>2419</v>
      </c>
      <c r="O14" s="22">
        <v>244</v>
      </c>
      <c r="P14" s="22">
        <f t="shared" si="4"/>
        <v>4901.8143999999975</v>
      </c>
      <c r="Q14" s="22">
        <v>1552.2377999999999</v>
      </c>
      <c r="R14" s="22">
        <v>3044.027999999998</v>
      </c>
      <c r="S14" s="22">
        <v>305.54859999999991</v>
      </c>
      <c r="T14" s="23">
        <f t="shared" si="0"/>
        <v>4249.4577232463171</v>
      </c>
      <c r="U14" s="22">
        <f t="shared" si="0"/>
        <v>5391.1423623364926</v>
      </c>
      <c r="V14" s="22">
        <f t="shared" si="0"/>
        <v>3722.0819158036679</v>
      </c>
      <c r="W14" s="22">
        <f t="shared" si="0"/>
        <v>3703.4911303799154</v>
      </c>
      <c r="X14" s="23">
        <f>_xlfn.XLOOKUP(C14,$B$5:$B$10,$X$5:$X$10)</f>
        <v>3848.2302015188252</v>
      </c>
    </row>
    <row r="15" spans="1:24" x14ac:dyDescent="0.35">
      <c r="A15" s="21" t="s">
        <v>26</v>
      </c>
      <c r="B15" s="29" t="s">
        <v>27</v>
      </c>
      <c r="C15" s="42" t="s">
        <v>12</v>
      </c>
      <c r="D15" s="24">
        <f t="shared" si="1"/>
        <v>52325484.809999987</v>
      </c>
      <c r="E15" s="24">
        <v>21741682.119999994</v>
      </c>
      <c r="F15" s="24">
        <v>27618878.129999992</v>
      </c>
      <c r="G15" s="24">
        <v>2964924.5599999991</v>
      </c>
      <c r="H15" s="24">
        <f t="shared" si="2"/>
        <v>47941738.839999981</v>
      </c>
      <c r="I15" s="24">
        <v>20154288.029999994</v>
      </c>
      <c r="J15" s="24">
        <v>25108511.469999995</v>
      </c>
      <c r="K15" s="24">
        <v>2678939.3399999989</v>
      </c>
      <c r="L15" s="24">
        <f t="shared" si="3"/>
        <v>5605</v>
      </c>
      <c r="M15" s="24">
        <v>1648</v>
      </c>
      <c r="N15" s="24">
        <v>3594</v>
      </c>
      <c r="O15" s="24">
        <v>363</v>
      </c>
      <c r="P15" s="24">
        <f t="shared" si="4"/>
        <v>10773.4318</v>
      </c>
      <c r="Q15" s="24">
        <v>3554.4541000000004</v>
      </c>
      <c r="R15" s="24">
        <v>6468.6206000000002</v>
      </c>
      <c r="S15" s="24">
        <v>750.35709999999926</v>
      </c>
      <c r="T15" s="30">
        <f t="shared" si="0"/>
        <v>4449.9969675400907</v>
      </c>
      <c r="U15" s="24">
        <f t="shared" si="0"/>
        <v>5670.1500323214168</v>
      </c>
      <c r="V15" s="24">
        <f t="shared" si="0"/>
        <v>3881.5866662515336</v>
      </c>
      <c r="W15" s="24">
        <f t="shared" si="0"/>
        <v>3570.2192196222327</v>
      </c>
      <c r="X15" s="30">
        <f>_xlfn.XLOOKUP(C15,$B$5:$B$10,$X$5:$X$10)</f>
        <v>3848.2302015188252</v>
      </c>
    </row>
    <row r="16" spans="1:24" ht="15" thickBot="1" x14ac:dyDescent="0.4">
      <c r="A16" s="31" t="s">
        <v>28</v>
      </c>
      <c r="B16" s="32" t="s">
        <v>29</v>
      </c>
      <c r="C16" s="43" t="s">
        <v>12</v>
      </c>
      <c r="D16" s="33">
        <f t="shared" si="1"/>
        <v>44322838.730000012</v>
      </c>
      <c r="E16" s="33">
        <v>16568965.900000002</v>
      </c>
      <c r="F16" s="33">
        <v>24972438.210000016</v>
      </c>
      <c r="G16" s="33">
        <v>2781434.6199999996</v>
      </c>
      <c r="H16" s="33">
        <f t="shared" si="2"/>
        <v>42096119.130000018</v>
      </c>
      <c r="I16" s="33">
        <v>15746700.620000001</v>
      </c>
      <c r="J16" s="33">
        <v>23676389.750000015</v>
      </c>
      <c r="K16" s="33">
        <v>2673028.7599999993</v>
      </c>
      <c r="L16" s="33">
        <f t="shared" si="3"/>
        <v>4229</v>
      </c>
      <c r="M16" s="33">
        <v>1474</v>
      </c>
      <c r="N16" s="33">
        <v>2396</v>
      </c>
      <c r="O16" s="33">
        <v>359</v>
      </c>
      <c r="P16" s="33">
        <f t="shared" si="4"/>
        <v>10663.328000000003</v>
      </c>
      <c r="Q16" s="33">
        <v>3598.444199999999</v>
      </c>
      <c r="R16" s="33">
        <v>6235.9104000000025</v>
      </c>
      <c r="S16" s="33">
        <v>828.97340000000008</v>
      </c>
      <c r="T16" s="34">
        <f t="shared" si="0"/>
        <v>3947.7468131900291</v>
      </c>
      <c r="U16" s="33">
        <f t="shared" si="0"/>
        <v>4375.974655936031</v>
      </c>
      <c r="V16" s="33">
        <f t="shared" si="0"/>
        <v>3796.7815814030946</v>
      </c>
      <c r="W16" s="33">
        <f t="shared" si="0"/>
        <v>3224.5048634853651</v>
      </c>
      <c r="X16" s="34">
        <f>_xlfn.XLOOKUP(C16,$B$5:$B$10,$X$5:$X$10)</f>
        <v>3848.2302015188252</v>
      </c>
    </row>
    <row r="17" spans="1:24" x14ac:dyDescent="0.35">
      <c r="A17" s="21" t="s">
        <v>30</v>
      </c>
      <c r="B17" s="21" t="s">
        <v>31</v>
      </c>
      <c r="C17" s="40" t="s">
        <v>13</v>
      </c>
      <c r="D17" s="22">
        <f t="shared" si="1"/>
        <v>53805792.760000013</v>
      </c>
      <c r="E17" s="22">
        <v>14615319.310000008</v>
      </c>
      <c r="F17" s="22">
        <v>35014764.789999999</v>
      </c>
      <c r="G17" s="22">
        <v>4175708.6600000015</v>
      </c>
      <c r="H17" s="22">
        <f t="shared" si="2"/>
        <v>45682824.720000006</v>
      </c>
      <c r="I17" s="22">
        <v>12199021.640000006</v>
      </c>
      <c r="J17" s="22">
        <v>30248812.979999997</v>
      </c>
      <c r="K17" s="22">
        <v>3234990.1000000015</v>
      </c>
      <c r="L17" s="22">
        <f t="shared" si="3"/>
        <v>9184</v>
      </c>
      <c r="M17" s="22">
        <v>2455</v>
      </c>
      <c r="N17" s="22">
        <v>5981</v>
      </c>
      <c r="O17" s="22">
        <v>748</v>
      </c>
      <c r="P17" s="22">
        <f t="shared" si="4"/>
        <v>12280.442399999996</v>
      </c>
      <c r="Q17" s="22">
        <v>3358.4002999999998</v>
      </c>
      <c r="R17" s="22">
        <v>7958.8931999999959</v>
      </c>
      <c r="S17" s="22">
        <v>963.14889999999957</v>
      </c>
      <c r="T17" s="23">
        <f t="shared" si="0"/>
        <v>3719.965717195988</v>
      </c>
      <c r="U17" s="22">
        <f t="shared" si="0"/>
        <v>3632.3905878641112</v>
      </c>
      <c r="V17" s="22">
        <f t="shared" si="0"/>
        <v>3800.6305927060325</v>
      </c>
      <c r="W17" s="22">
        <f t="shared" si="0"/>
        <v>3358.7642575306922</v>
      </c>
      <c r="X17" s="23">
        <f>_xlfn.XLOOKUP(C17,$B$5:$B$10,$X$5:$X$10)</f>
        <v>3501.3189690577624</v>
      </c>
    </row>
    <row r="18" spans="1:24" x14ac:dyDescent="0.35">
      <c r="A18" s="21" t="s">
        <v>32</v>
      </c>
      <c r="B18" s="21" t="s">
        <v>33</v>
      </c>
      <c r="C18" s="40" t="s">
        <v>13</v>
      </c>
      <c r="D18" s="22">
        <f t="shared" si="1"/>
        <v>27443204.23</v>
      </c>
      <c r="E18" s="22">
        <v>8122902.4100000029</v>
      </c>
      <c r="F18" s="22">
        <v>17492403.999999996</v>
      </c>
      <c r="G18" s="22">
        <v>1827897.8199999998</v>
      </c>
      <c r="H18" s="22">
        <f t="shared" si="2"/>
        <v>27096159.889999993</v>
      </c>
      <c r="I18" s="22">
        <v>8010910.6900000032</v>
      </c>
      <c r="J18" s="22">
        <v>17272723.939999994</v>
      </c>
      <c r="K18" s="22">
        <v>1812525.2599999998</v>
      </c>
      <c r="L18" s="22">
        <f t="shared" si="3"/>
        <v>6094</v>
      </c>
      <c r="M18" s="22">
        <v>1735</v>
      </c>
      <c r="N18" s="22">
        <v>3893</v>
      </c>
      <c r="O18" s="22">
        <v>466</v>
      </c>
      <c r="P18" s="22">
        <f t="shared" si="4"/>
        <v>7563.5885999999964</v>
      </c>
      <c r="Q18" s="22">
        <v>2150.3310000000001</v>
      </c>
      <c r="R18" s="22">
        <v>4820.3991999999962</v>
      </c>
      <c r="S18" s="22">
        <v>592.85840000000007</v>
      </c>
      <c r="T18" s="23">
        <f t="shared" si="0"/>
        <v>3582.4476082689116</v>
      </c>
      <c r="U18" s="22">
        <f t="shared" si="0"/>
        <v>3725.43142892885</v>
      </c>
      <c r="V18" s="22">
        <f t="shared" si="0"/>
        <v>3583.255913742581</v>
      </c>
      <c r="W18" s="22">
        <f t="shared" si="0"/>
        <v>3057.2650400162997</v>
      </c>
      <c r="X18" s="23">
        <f>_xlfn.XLOOKUP(C18,$B$5:$B$10,$X$5:$X$10)</f>
        <v>3501.3189690577624</v>
      </c>
    </row>
    <row r="19" spans="1:24" ht="15" thickBot="1" x14ac:dyDescent="0.4">
      <c r="A19" s="31" t="s">
        <v>34</v>
      </c>
      <c r="B19" s="31" t="s">
        <v>35</v>
      </c>
      <c r="C19" s="44" t="s">
        <v>13</v>
      </c>
      <c r="D19" s="35">
        <f t="shared" si="1"/>
        <v>17373631.220000003</v>
      </c>
      <c r="E19" s="35">
        <v>5892622.4399999995</v>
      </c>
      <c r="F19" s="35">
        <v>9477638.9300000016</v>
      </c>
      <c r="G19" s="35">
        <v>2003369.8500000006</v>
      </c>
      <c r="H19" s="35">
        <f t="shared" si="2"/>
        <v>17122059.060000002</v>
      </c>
      <c r="I19" s="35">
        <v>5829026.0199999996</v>
      </c>
      <c r="J19" s="35">
        <v>9306933.3900000025</v>
      </c>
      <c r="K19" s="35">
        <v>1986099.6500000004</v>
      </c>
      <c r="L19" s="35">
        <f t="shared" si="3"/>
        <v>5214</v>
      </c>
      <c r="M19" s="35">
        <v>1806</v>
      </c>
      <c r="N19" s="35">
        <v>2837</v>
      </c>
      <c r="O19" s="35">
        <v>571</v>
      </c>
      <c r="P19" s="35">
        <f t="shared" si="4"/>
        <v>4876.6889999999994</v>
      </c>
      <c r="Q19" s="35">
        <v>1632.8582999999996</v>
      </c>
      <c r="R19" s="35">
        <v>2713.6743999999999</v>
      </c>
      <c r="S19" s="35">
        <v>530.15629999999999</v>
      </c>
      <c r="T19" s="36">
        <f t="shared" si="0"/>
        <v>3511.0008163325579</v>
      </c>
      <c r="U19" s="35">
        <f t="shared" si="0"/>
        <v>3569.829678423413</v>
      </c>
      <c r="V19" s="35">
        <f t="shared" si="0"/>
        <v>3429.6426240377264</v>
      </c>
      <c r="W19" s="35">
        <f t="shared" si="0"/>
        <v>3746.2530389622843</v>
      </c>
      <c r="X19" s="36">
        <f>_xlfn.XLOOKUP(C19,$B$5:$B$10,$X$5:$X$10)</f>
        <v>3501.3189690577624</v>
      </c>
    </row>
    <row r="20" spans="1:24" x14ac:dyDescent="0.35">
      <c r="A20" s="21" t="s">
        <v>36</v>
      </c>
      <c r="B20" s="29" t="s">
        <v>37</v>
      </c>
      <c r="C20" s="42" t="s">
        <v>14</v>
      </c>
      <c r="D20" s="24">
        <f t="shared" si="1"/>
        <v>60078064.719999984</v>
      </c>
      <c r="E20" s="24">
        <v>22175746.879999999</v>
      </c>
      <c r="F20" s="24">
        <v>29955139.089999989</v>
      </c>
      <c r="G20" s="24">
        <v>7947178.7499999972</v>
      </c>
      <c r="H20" s="24">
        <f t="shared" si="2"/>
        <v>56597058.479999989</v>
      </c>
      <c r="I20" s="24">
        <v>20926937.649999999</v>
      </c>
      <c r="J20" s="24">
        <v>28327271.419999991</v>
      </c>
      <c r="K20" s="24">
        <v>7342849.4099999974</v>
      </c>
      <c r="L20" s="24">
        <f t="shared" si="3"/>
        <v>13659</v>
      </c>
      <c r="M20" s="24">
        <v>5418</v>
      </c>
      <c r="N20" s="24">
        <v>6329</v>
      </c>
      <c r="O20" s="24">
        <v>1912</v>
      </c>
      <c r="P20" s="24">
        <f t="shared" si="4"/>
        <v>15205.985799999995</v>
      </c>
      <c r="Q20" s="24">
        <v>6150.0782999999992</v>
      </c>
      <c r="R20" s="24">
        <v>7013.5534999999963</v>
      </c>
      <c r="S20" s="24">
        <v>2042.3539999999985</v>
      </c>
      <c r="T20" s="30">
        <f t="shared" si="0"/>
        <v>3722.0249462550469</v>
      </c>
      <c r="U20" s="24">
        <f t="shared" si="0"/>
        <v>3402.7107671133231</v>
      </c>
      <c r="V20" s="24">
        <f t="shared" si="0"/>
        <v>4038.9328205737656</v>
      </c>
      <c r="W20" s="24">
        <f t="shared" si="0"/>
        <v>3595.2873057266288</v>
      </c>
      <c r="X20" s="30">
        <f>_xlfn.XLOOKUP(C20,$B$5:$B$10,$X$5:$X$10)</f>
        <v>3397.7501380747453</v>
      </c>
    </row>
    <row r="21" spans="1:24" x14ac:dyDescent="0.35">
      <c r="A21" s="21" t="s">
        <v>38</v>
      </c>
      <c r="B21" s="29" t="s">
        <v>39</v>
      </c>
      <c r="C21" s="42" t="s">
        <v>14</v>
      </c>
      <c r="D21" s="24">
        <f t="shared" si="1"/>
        <v>15281316.329999998</v>
      </c>
      <c r="E21" s="24">
        <v>7401374.6499999985</v>
      </c>
      <c r="F21" s="24">
        <v>5870403.0200000014</v>
      </c>
      <c r="G21" s="24">
        <v>2009538.6599999992</v>
      </c>
      <c r="H21" s="24">
        <f t="shared" si="2"/>
        <v>14297980.139999999</v>
      </c>
      <c r="I21" s="24">
        <v>6935612.0199999996</v>
      </c>
      <c r="J21" s="24">
        <v>5476292.3900000006</v>
      </c>
      <c r="K21" s="24">
        <v>1886075.7299999993</v>
      </c>
      <c r="L21" s="24">
        <f t="shared" si="3"/>
        <v>3343</v>
      </c>
      <c r="M21" s="24">
        <v>1480</v>
      </c>
      <c r="N21" s="24">
        <v>1320</v>
      </c>
      <c r="O21" s="24">
        <v>543</v>
      </c>
      <c r="P21" s="24">
        <f t="shared" si="4"/>
        <v>3866.7182000000021</v>
      </c>
      <c r="Q21" s="24">
        <v>1647.1968999999999</v>
      </c>
      <c r="R21" s="24">
        <v>1528.4705000000024</v>
      </c>
      <c r="S21" s="24">
        <v>691.05079999999987</v>
      </c>
      <c r="T21" s="30">
        <f t="shared" si="0"/>
        <v>3697.7042030112229</v>
      </c>
      <c r="U21" s="24">
        <f t="shared" si="0"/>
        <v>4210.5543180660434</v>
      </c>
      <c r="V21" s="24">
        <f t="shared" si="0"/>
        <v>3582.8577587856566</v>
      </c>
      <c r="W21" s="24">
        <f t="shared" si="0"/>
        <v>2729.2866602571034</v>
      </c>
      <c r="X21" s="30">
        <f>_xlfn.XLOOKUP(C21,$B$5:$B$10,$X$5:$X$10)</f>
        <v>3397.7501380747453</v>
      </c>
    </row>
    <row r="22" spans="1:24" x14ac:dyDescent="0.35">
      <c r="A22" s="25" t="s">
        <v>40</v>
      </c>
      <c r="B22" s="37" t="s">
        <v>41</v>
      </c>
      <c r="C22" s="45" t="s">
        <v>14</v>
      </c>
      <c r="D22" s="28">
        <f t="shared" si="1"/>
        <v>32928708.739999998</v>
      </c>
      <c r="E22" s="28">
        <v>17292340.240000006</v>
      </c>
      <c r="F22" s="28">
        <v>8947500.4599999953</v>
      </c>
      <c r="G22" s="28">
        <v>6688868.0399999944</v>
      </c>
      <c r="H22" s="28">
        <f t="shared" si="2"/>
        <v>31573232.369999997</v>
      </c>
      <c r="I22" s="28">
        <v>16646888.250000007</v>
      </c>
      <c r="J22" s="28">
        <v>8560781.6699999943</v>
      </c>
      <c r="K22" s="28">
        <v>6365562.4499999946</v>
      </c>
      <c r="L22" s="28">
        <f t="shared" si="3"/>
        <v>7024</v>
      </c>
      <c r="M22" s="28">
        <v>3242</v>
      </c>
      <c r="N22" s="28">
        <v>2252</v>
      </c>
      <c r="O22" s="28">
        <v>1530</v>
      </c>
      <c r="P22" s="28">
        <f t="shared" si="4"/>
        <v>7402.8997999999983</v>
      </c>
      <c r="Q22" s="28">
        <v>3357.4736999999977</v>
      </c>
      <c r="R22" s="28">
        <v>2377.2039000000009</v>
      </c>
      <c r="S22" s="28">
        <v>1668.2221999999992</v>
      </c>
      <c r="T22" s="38">
        <f t="shared" si="0"/>
        <v>4264.9817264850735</v>
      </c>
      <c r="U22" s="28">
        <f t="shared" si="0"/>
        <v>4958.1589425406428</v>
      </c>
      <c r="V22" s="28">
        <f t="shared" si="0"/>
        <v>3601.1978905133005</v>
      </c>
      <c r="W22" s="28">
        <f t="shared" si="0"/>
        <v>3815.7761298225128</v>
      </c>
      <c r="X22" s="38">
        <f>_xlfn.XLOOKUP(C22,$B$5:$B$10,$X$5:$X$10)</f>
        <v>3397.7501380747453</v>
      </c>
    </row>
    <row r="23" spans="1:24" x14ac:dyDescent="0.35">
      <c r="A23" s="21" t="s">
        <v>42</v>
      </c>
      <c r="B23" s="29" t="s">
        <v>43</v>
      </c>
      <c r="C23" s="42" t="s">
        <v>14</v>
      </c>
      <c r="D23" s="24">
        <f t="shared" si="1"/>
        <v>230598420.12000021</v>
      </c>
      <c r="E23" s="24">
        <v>52555347.599999987</v>
      </c>
      <c r="F23" s="24">
        <v>158979344.75000021</v>
      </c>
      <c r="G23" s="24">
        <v>19063727.770000011</v>
      </c>
      <c r="H23" s="24">
        <f t="shared" si="2"/>
        <v>218814950.40000021</v>
      </c>
      <c r="I23" s="24">
        <v>49606070.249999985</v>
      </c>
      <c r="J23" s="24">
        <v>151273311.16000021</v>
      </c>
      <c r="K23" s="24">
        <v>17935568.99000001</v>
      </c>
      <c r="L23" s="24">
        <f t="shared" si="3"/>
        <v>50366</v>
      </c>
      <c r="M23" s="24">
        <v>12508</v>
      </c>
      <c r="N23" s="24">
        <v>33103</v>
      </c>
      <c r="O23" s="24">
        <v>4755</v>
      </c>
      <c r="P23" s="24">
        <f t="shared" si="4"/>
        <v>58346.496699999974</v>
      </c>
      <c r="Q23" s="24">
        <v>14301.790900000013</v>
      </c>
      <c r="R23" s="24">
        <v>39428.414999999957</v>
      </c>
      <c r="S23" s="24">
        <v>4616.2908000000016</v>
      </c>
      <c r="T23" s="30">
        <f t="shared" si="0"/>
        <v>3750.2671587135806</v>
      </c>
      <c r="U23" s="24">
        <f t="shared" si="0"/>
        <v>3468.5215716585494</v>
      </c>
      <c r="V23" s="24">
        <f t="shared" si="0"/>
        <v>3836.6571712304531</v>
      </c>
      <c r="W23" s="24">
        <f t="shared" si="0"/>
        <v>3885.2771125250611</v>
      </c>
      <c r="X23" s="30">
        <f>_xlfn.XLOOKUP(C23,$B$5:$B$10,$X$5:$X$10)</f>
        <v>3397.7501380747453</v>
      </c>
    </row>
    <row r="24" spans="1:24" x14ac:dyDescent="0.35">
      <c r="A24" s="21" t="s">
        <v>44</v>
      </c>
      <c r="B24" s="29" t="s">
        <v>45</v>
      </c>
      <c r="C24" s="42" t="s">
        <v>14</v>
      </c>
      <c r="D24" s="24">
        <f t="shared" si="1"/>
        <v>104398236.02</v>
      </c>
      <c r="E24" s="24">
        <v>27646186.710000016</v>
      </c>
      <c r="F24" s="24">
        <v>66605415.569999985</v>
      </c>
      <c r="G24" s="24">
        <v>10146633.739999995</v>
      </c>
      <c r="H24" s="24">
        <f t="shared" si="2"/>
        <v>98252574.359999999</v>
      </c>
      <c r="I24" s="24">
        <v>26180700.800000012</v>
      </c>
      <c r="J24" s="24">
        <v>62382788.009999983</v>
      </c>
      <c r="K24" s="24">
        <v>9689085.5499999952</v>
      </c>
      <c r="L24" s="24">
        <f t="shared" si="3"/>
        <v>23414</v>
      </c>
      <c r="M24" s="24">
        <v>6053</v>
      </c>
      <c r="N24" s="24">
        <v>15091</v>
      </c>
      <c r="O24" s="24">
        <v>2270</v>
      </c>
      <c r="P24" s="24">
        <f t="shared" si="4"/>
        <v>29977.73399999996</v>
      </c>
      <c r="Q24" s="24">
        <v>7795.8709999999992</v>
      </c>
      <c r="R24" s="24">
        <v>19456.102699999959</v>
      </c>
      <c r="S24" s="24">
        <v>2725.7603000000008</v>
      </c>
      <c r="T24" s="30">
        <f t="shared" si="0"/>
        <v>3277.5183861462019</v>
      </c>
      <c r="U24" s="24">
        <f t="shared" si="0"/>
        <v>3358.2778370755514</v>
      </c>
      <c r="V24" s="24">
        <f t="shared" si="0"/>
        <v>3206.3352549018009</v>
      </c>
      <c r="W24" s="24">
        <f t="shared" si="0"/>
        <v>3554.6359487296049</v>
      </c>
      <c r="X24" s="30">
        <f>_xlfn.XLOOKUP(C24,$B$5:$B$10,$X$5:$X$10)</f>
        <v>3397.7501380747453</v>
      </c>
    </row>
    <row r="25" spans="1:24" x14ac:dyDescent="0.35">
      <c r="A25" s="21" t="s">
        <v>46</v>
      </c>
      <c r="B25" s="29" t="s">
        <v>47</v>
      </c>
      <c r="C25" s="42" t="s">
        <v>14</v>
      </c>
      <c r="D25" s="24">
        <f t="shared" si="1"/>
        <v>150961899.5800001</v>
      </c>
      <c r="E25" s="24">
        <v>57168446.670000061</v>
      </c>
      <c r="F25" s="24">
        <v>73879860.01000005</v>
      </c>
      <c r="G25" s="24">
        <v>19913592.900000006</v>
      </c>
      <c r="H25" s="24">
        <f t="shared" si="2"/>
        <v>140281997.15000013</v>
      </c>
      <c r="I25" s="24">
        <v>53023381.170000061</v>
      </c>
      <c r="J25" s="24">
        <v>68577079.770000055</v>
      </c>
      <c r="K25" s="24">
        <v>18681536.210000005</v>
      </c>
      <c r="L25" s="24">
        <f t="shared" si="3"/>
        <v>35378</v>
      </c>
      <c r="M25" s="24">
        <v>12484</v>
      </c>
      <c r="N25" s="24">
        <v>17699</v>
      </c>
      <c r="O25" s="24">
        <v>5195</v>
      </c>
      <c r="P25" s="24">
        <f t="shared" si="4"/>
        <v>40756.725600000049</v>
      </c>
      <c r="Q25" s="24">
        <v>13745.554500000037</v>
      </c>
      <c r="R25" s="24">
        <v>21780.145200000021</v>
      </c>
      <c r="S25" s="24">
        <v>5231.025899999996</v>
      </c>
      <c r="T25" s="30">
        <f t="shared" si="0"/>
        <v>3441.9349220242548</v>
      </c>
      <c r="U25" s="24">
        <f t="shared" si="0"/>
        <v>3857.4930658490293</v>
      </c>
      <c r="V25" s="24">
        <f t="shared" si="0"/>
        <v>3148.6052613643728</v>
      </c>
      <c r="W25" s="24">
        <f t="shared" si="0"/>
        <v>3571.294917503662</v>
      </c>
      <c r="X25" s="30">
        <f>_xlfn.XLOOKUP(C25,$B$5:$B$10,$X$5:$X$10)</f>
        <v>3397.7501380747453</v>
      </c>
    </row>
    <row r="26" spans="1:24" x14ac:dyDescent="0.35">
      <c r="A26" s="25" t="s">
        <v>48</v>
      </c>
      <c r="B26" s="37" t="s">
        <v>49</v>
      </c>
      <c r="C26" s="45" t="s">
        <v>14</v>
      </c>
      <c r="D26" s="28">
        <f t="shared" si="1"/>
        <v>104808577.68999994</v>
      </c>
      <c r="E26" s="28">
        <v>30815252.14999998</v>
      </c>
      <c r="F26" s="28">
        <v>63906301.969999954</v>
      </c>
      <c r="G26" s="28">
        <v>10087023.570000002</v>
      </c>
      <c r="H26" s="28">
        <f t="shared" si="2"/>
        <v>98198427.019999936</v>
      </c>
      <c r="I26" s="28">
        <v>28991227.839999977</v>
      </c>
      <c r="J26" s="28">
        <v>59583454.649999961</v>
      </c>
      <c r="K26" s="28">
        <v>9623744.5300000031</v>
      </c>
      <c r="L26" s="28">
        <f t="shared" si="3"/>
        <v>25665</v>
      </c>
      <c r="M26" s="28">
        <v>7463</v>
      </c>
      <c r="N26" s="28">
        <v>15903</v>
      </c>
      <c r="O26" s="28">
        <v>2299</v>
      </c>
      <c r="P26" s="28">
        <f t="shared" si="4"/>
        <v>30811.888399999971</v>
      </c>
      <c r="Q26" s="28">
        <v>8452.8686000000125</v>
      </c>
      <c r="R26" s="28">
        <v>19860.341099999954</v>
      </c>
      <c r="S26" s="28">
        <v>2498.6787000000027</v>
      </c>
      <c r="T26" s="38">
        <f t="shared" si="0"/>
        <v>3187.0304651629217</v>
      </c>
      <c r="U26" s="28">
        <f t="shared" si="0"/>
        <v>3429.7502081127741</v>
      </c>
      <c r="V26" s="28">
        <f t="shared" si="0"/>
        <v>3000.1224223686722</v>
      </c>
      <c r="W26" s="28">
        <f t="shared" si="0"/>
        <v>3851.5334244454853</v>
      </c>
      <c r="X26" s="38">
        <f>_xlfn.XLOOKUP(C26,$B$5:$B$10,$X$5:$X$10)</f>
        <v>3397.7501380747453</v>
      </c>
    </row>
    <row r="27" spans="1:24" ht="15" thickBot="1" x14ac:dyDescent="0.4">
      <c r="A27" s="31" t="s">
        <v>50</v>
      </c>
      <c r="B27" s="31" t="s">
        <v>51</v>
      </c>
      <c r="C27" s="44" t="s">
        <v>14</v>
      </c>
      <c r="D27" s="35">
        <f t="shared" si="1"/>
        <v>1016179.1300000001</v>
      </c>
      <c r="E27" s="35">
        <v>352268.72000000003</v>
      </c>
      <c r="F27" s="35">
        <v>502735.32999999996</v>
      </c>
      <c r="G27" s="35">
        <v>161175.08000000002</v>
      </c>
      <c r="H27" s="35">
        <f t="shared" si="2"/>
        <v>1016179.1300000001</v>
      </c>
      <c r="I27" s="35">
        <v>352268.72000000003</v>
      </c>
      <c r="J27" s="35">
        <v>502735.32999999996</v>
      </c>
      <c r="K27" s="35">
        <v>161175.08000000002</v>
      </c>
      <c r="L27" s="35">
        <f t="shared" si="3"/>
        <v>231</v>
      </c>
      <c r="M27" s="35">
        <v>85</v>
      </c>
      <c r="N27" s="35">
        <v>110</v>
      </c>
      <c r="O27" s="35">
        <v>36</v>
      </c>
      <c r="P27" s="35">
        <f t="shared" si="4"/>
        <v>289.85259999999994</v>
      </c>
      <c r="Q27" s="35">
        <v>99.2333</v>
      </c>
      <c r="R27" s="35">
        <v>143.94919999999996</v>
      </c>
      <c r="S27" s="35">
        <v>46.670099999999998</v>
      </c>
      <c r="T27" s="36">
        <f t="shared" si="0"/>
        <v>3505.847903382617</v>
      </c>
      <c r="U27" s="35">
        <f t="shared" si="0"/>
        <v>3549.9043163937913</v>
      </c>
      <c r="V27" s="35">
        <f t="shared" si="0"/>
        <v>3492.4496280632338</v>
      </c>
      <c r="W27" s="35">
        <f t="shared" si="0"/>
        <v>3453.4976355311005</v>
      </c>
      <c r="X27" s="36">
        <f>_xlfn.XLOOKUP(C27,$B$5:$B$10,$X$5:$X$10)</f>
        <v>3397.7501380747453</v>
      </c>
    </row>
    <row r="28" spans="1:24" x14ac:dyDescent="0.35">
      <c r="A28" s="21" t="s">
        <v>52</v>
      </c>
      <c r="B28" s="29" t="s">
        <v>53</v>
      </c>
      <c r="C28" s="42" t="s">
        <v>15</v>
      </c>
      <c r="D28" s="24">
        <f t="shared" si="1"/>
        <v>63918152.239999965</v>
      </c>
      <c r="E28" s="24">
        <v>16372520.639999991</v>
      </c>
      <c r="F28" s="24">
        <v>42653946.959999971</v>
      </c>
      <c r="G28" s="24">
        <v>4891684.6400000006</v>
      </c>
      <c r="H28" s="24">
        <f t="shared" si="2"/>
        <v>61735461.779999971</v>
      </c>
      <c r="I28" s="24">
        <v>15803421.829999991</v>
      </c>
      <c r="J28" s="24">
        <v>41134543.079999976</v>
      </c>
      <c r="K28" s="24">
        <v>4797496.870000001</v>
      </c>
      <c r="L28" s="24">
        <f t="shared" si="3"/>
        <v>20495</v>
      </c>
      <c r="M28" s="24">
        <v>5239</v>
      </c>
      <c r="N28" s="24">
        <v>13405</v>
      </c>
      <c r="O28" s="24">
        <v>1851</v>
      </c>
      <c r="P28" s="24">
        <f t="shared" si="4"/>
        <v>20640.278000000002</v>
      </c>
      <c r="Q28" s="24">
        <v>5045.9883000000018</v>
      </c>
      <c r="R28" s="24">
        <v>14108.597500000003</v>
      </c>
      <c r="S28" s="24">
        <v>1485.6921999999984</v>
      </c>
      <c r="T28" s="30">
        <f t="shared" si="0"/>
        <v>2991.0189087569443</v>
      </c>
      <c r="U28" s="24">
        <f t="shared" si="0"/>
        <v>3131.8784131940984</v>
      </c>
      <c r="V28" s="24">
        <f t="shared" si="0"/>
        <v>2915.5657094902572</v>
      </c>
      <c r="W28" s="24">
        <f t="shared" si="0"/>
        <v>3229.1324340263791</v>
      </c>
      <c r="X28" s="30">
        <f>_xlfn.XLOOKUP(C28,$B$5:$B$10,$X$5:$X$10)</f>
        <v>3226.5183614005118</v>
      </c>
    </row>
    <row r="29" spans="1:24" x14ac:dyDescent="0.35">
      <c r="A29" s="21" t="s">
        <v>54</v>
      </c>
      <c r="B29" s="29" t="s">
        <v>55</v>
      </c>
      <c r="C29" s="42" t="s">
        <v>15</v>
      </c>
      <c r="D29" s="24">
        <f t="shared" si="1"/>
        <v>67254851.329999983</v>
      </c>
      <c r="E29" s="24">
        <v>23964055.709999975</v>
      </c>
      <c r="F29" s="24">
        <v>38062047.970000021</v>
      </c>
      <c r="G29" s="24">
        <v>5228747.6499999957</v>
      </c>
      <c r="H29" s="24">
        <f t="shared" si="2"/>
        <v>65674498.669999994</v>
      </c>
      <c r="I29" s="24">
        <v>23331158.809999976</v>
      </c>
      <c r="J29" s="24">
        <v>37192489.270000026</v>
      </c>
      <c r="K29" s="24">
        <v>5150850.5899999961</v>
      </c>
      <c r="L29" s="24">
        <f t="shared" si="3"/>
        <v>21367</v>
      </c>
      <c r="M29" s="24">
        <v>7987</v>
      </c>
      <c r="N29" s="24">
        <v>11434</v>
      </c>
      <c r="O29" s="24">
        <v>1946</v>
      </c>
      <c r="P29" s="24">
        <f t="shared" si="4"/>
        <v>22061.089500000013</v>
      </c>
      <c r="Q29" s="24">
        <v>7536.0775999999987</v>
      </c>
      <c r="R29" s="24">
        <v>12796.389100000015</v>
      </c>
      <c r="S29" s="24">
        <v>1728.622800000001</v>
      </c>
      <c r="T29" s="30">
        <f t="shared" si="0"/>
        <v>2976.9381367135088</v>
      </c>
      <c r="U29" s="24">
        <f t="shared" si="0"/>
        <v>3095.9286844392341</v>
      </c>
      <c r="V29" s="24">
        <f t="shared" si="0"/>
        <v>2906.4831476560821</v>
      </c>
      <c r="W29" s="24">
        <f t="shared" si="0"/>
        <v>2979.7423648467397</v>
      </c>
      <c r="X29" s="30">
        <f>_xlfn.XLOOKUP(C29,$B$5:$B$10,$X$5:$X$10)</f>
        <v>3226.5183614005118</v>
      </c>
    </row>
    <row r="30" spans="1:24" x14ac:dyDescent="0.35">
      <c r="A30" s="21" t="s">
        <v>56</v>
      </c>
      <c r="B30" s="29" t="s">
        <v>57</v>
      </c>
      <c r="C30" s="42" t="s">
        <v>15</v>
      </c>
      <c r="D30" s="24">
        <f t="shared" si="1"/>
        <v>61379238.160000004</v>
      </c>
      <c r="E30" s="24">
        <v>17332596.260000009</v>
      </c>
      <c r="F30" s="24">
        <v>39327150.799999997</v>
      </c>
      <c r="G30" s="24">
        <v>4719491.1000000015</v>
      </c>
      <c r="H30" s="24">
        <f t="shared" si="2"/>
        <v>59376344.830000013</v>
      </c>
      <c r="I30" s="24">
        <v>16852767.360000011</v>
      </c>
      <c r="J30" s="24">
        <v>37889565.189999998</v>
      </c>
      <c r="K30" s="24">
        <v>4634012.2800000012</v>
      </c>
      <c r="L30" s="24">
        <f t="shared" si="3"/>
        <v>22082</v>
      </c>
      <c r="M30" s="24">
        <v>5734</v>
      </c>
      <c r="N30" s="24">
        <v>14340</v>
      </c>
      <c r="O30" s="24">
        <v>2008</v>
      </c>
      <c r="P30" s="24">
        <f t="shared" si="4"/>
        <v>21425.719199999985</v>
      </c>
      <c r="Q30" s="24">
        <v>5413.6062999999986</v>
      </c>
      <c r="R30" s="24">
        <v>14426.131899999988</v>
      </c>
      <c r="S30" s="24">
        <v>1585.9809999999991</v>
      </c>
      <c r="T30" s="30">
        <f t="shared" si="0"/>
        <v>2771.2649585177078</v>
      </c>
      <c r="U30" s="24">
        <f t="shared" si="0"/>
        <v>3113.0389662802068</v>
      </c>
      <c r="V30" s="24">
        <f t="shared" si="0"/>
        <v>2626.4535394966151</v>
      </c>
      <c r="W30" s="24">
        <f t="shared" si="0"/>
        <v>2921.8586351286704</v>
      </c>
      <c r="X30" s="30">
        <f>_xlfn.XLOOKUP(C30,$B$5:$B$10,$X$5:$X$10)</f>
        <v>3226.5183614005118</v>
      </c>
    </row>
    <row r="31" spans="1:24" x14ac:dyDescent="0.35">
      <c r="A31" s="21" t="s">
        <v>58</v>
      </c>
      <c r="B31" s="29" t="s">
        <v>59</v>
      </c>
      <c r="C31" s="42" t="s">
        <v>15</v>
      </c>
      <c r="D31" s="24">
        <f t="shared" si="1"/>
        <v>109823582.86000004</v>
      </c>
      <c r="E31" s="24">
        <v>28831746.850000013</v>
      </c>
      <c r="F31" s="24">
        <v>68320719.290000021</v>
      </c>
      <c r="G31" s="24">
        <v>12671116.720000006</v>
      </c>
      <c r="H31" s="24">
        <f t="shared" si="2"/>
        <v>105254723.95000005</v>
      </c>
      <c r="I31" s="24">
        <v>27739419.340000007</v>
      </c>
      <c r="J31" s="24">
        <v>65219736.900000028</v>
      </c>
      <c r="K31" s="24">
        <v>12295567.710000006</v>
      </c>
      <c r="L31" s="24">
        <f t="shared" si="3"/>
        <v>31531</v>
      </c>
      <c r="M31" s="24">
        <v>8699</v>
      </c>
      <c r="N31" s="24">
        <v>18548</v>
      </c>
      <c r="O31" s="24">
        <v>4284</v>
      </c>
      <c r="P31" s="24">
        <f t="shared" si="4"/>
        <v>32779.826200000003</v>
      </c>
      <c r="Q31" s="24">
        <v>8101.1266999999998</v>
      </c>
      <c r="R31" s="24">
        <v>20567.806400000009</v>
      </c>
      <c r="S31" s="24">
        <v>4110.8930999999966</v>
      </c>
      <c r="T31" s="30">
        <f t="shared" si="0"/>
        <v>3210.9604031396616</v>
      </c>
      <c r="U31" s="24">
        <f t="shared" si="0"/>
        <v>3424.1433774884681</v>
      </c>
      <c r="V31" s="24">
        <f t="shared" si="0"/>
        <v>3170.962213063227</v>
      </c>
      <c r="W31" s="24">
        <f t="shared" si="0"/>
        <v>2990.9723777541226</v>
      </c>
      <c r="X31" s="30">
        <f>_xlfn.XLOOKUP(C31,$B$5:$B$10,$X$5:$X$10)</f>
        <v>3226.5183614005118</v>
      </c>
    </row>
    <row r="32" spans="1:24" x14ac:dyDescent="0.35">
      <c r="A32" s="25" t="s">
        <v>60</v>
      </c>
      <c r="B32" s="37" t="s">
        <v>61</v>
      </c>
      <c r="C32" s="45" t="s">
        <v>15</v>
      </c>
      <c r="D32" s="28">
        <f t="shared" si="1"/>
        <v>75171040.24999997</v>
      </c>
      <c r="E32" s="28">
        <v>16249266.200000003</v>
      </c>
      <c r="F32" s="28">
        <v>53665174.709999956</v>
      </c>
      <c r="G32" s="28">
        <v>5256599.3399999989</v>
      </c>
      <c r="H32" s="28">
        <f t="shared" si="2"/>
        <v>73048183.009999946</v>
      </c>
      <c r="I32" s="28">
        <v>15912994.600000001</v>
      </c>
      <c r="J32" s="28">
        <v>51965604.729999959</v>
      </c>
      <c r="K32" s="28">
        <v>5169583.6799999988</v>
      </c>
      <c r="L32" s="28">
        <f t="shared" si="3"/>
        <v>23623</v>
      </c>
      <c r="M32" s="28">
        <v>5146</v>
      </c>
      <c r="N32" s="28">
        <v>16790</v>
      </c>
      <c r="O32" s="28">
        <v>1687</v>
      </c>
      <c r="P32" s="28">
        <f t="shared" si="4"/>
        <v>25546.935399999958</v>
      </c>
      <c r="Q32" s="28">
        <v>5307.5867999999928</v>
      </c>
      <c r="R32" s="28">
        <v>18610.069599999966</v>
      </c>
      <c r="S32" s="28">
        <v>1629.2790000000002</v>
      </c>
      <c r="T32" s="38">
        <f t="shared" si="0"/>
        <v>2859.3716571577529</v>
      </c>
      <c r="U32" s="28">
        <f t="shared" si="0"/>
        <v>2998.1600300912692</v>
      </c>
      <c r="V32" s="28">
        <f t="shared" si="0"/>
        <v>2792.3380109228638</v>
      </c>
      <c r="W32" s="28">
        <f t="shared" si="0"/>
        <v>3172.9272150441993</v>
      </c>
      <c r="X32" s="38">
        <f>_xlfn.XLOOKUP(C32,$B$5:$B$10,$X$5:$X$10)</f>
        <v>3226.5183614005118</v>
      </c>
    </row>
    <row r="33" spans="1:24" x14ac:dyDescent="0.35">
      <c r="A33" s="21" t="s">
        <v>62</v>
      </c>
      <c r="B33" s="29" t="s">
        <v>63</v>
      </c>
      <c r="C33" s="42" t="s">
        <v>15</v>
      </c>
      <c r="D33" s="24">
        <f t="shared" si="1"/>
        <v>57512833.689999983</v>
      </c>
      <c r="E33" s="24">
        <v>25660883.570000008</v>
      </c>
      <c r="F33" s="24">
        <v>26242141.039999973</v>
      </c>
      <c r="G33" s="24">
        <v>5609809.080000001</v>
      </c>
      <c r="H33" s="24">
        <f t="shared" si="2"/>
        <v>56691677.839999981</v>
      </c>
      <c r="I33" s="24">
        <v>25371301.260000013</v>
      </c>
      <c r="J33" s="24">
        <v>25772372.149999972</v>
      </c>
      <c r="K33" s="24">
        <v>5548004.4300000006</v>
      </c>
      <c r="L33" s="24">
        <f t="shared" si="3"/>
        <v>18790</v>
      </c>
      <c r="M33" s="24">
        <v>8862</v>
      </c>
      <c r="N33" s="24">
        <v>8077</v>
      </c>
      <c r="O33" s="24">
        <v>1851</v>
      </c>
      <c r="P33" s="24">
        <f t="shared" si="4"/>
        <v>17949.174500000008</v>
      </c>
      <c r="Q33" s="24">
        <v>8181.2505000000019</v>
      </c>
      <c r="R33" s="24">
        <v>8186.2005000000072</v>
      </c>
      <c r="S33" s="24">
        <v>1581.723500000001</v>
      </c>
      <c r="T33" s="30">
        <f t="shared" si="0"/>
        <v>3158.4559969596348</v>
      </c>
      <c r="U33" s="24">
        <f t="shared" si="0"/>
        <v>3101.1519889288329</v>
      </c>
      <c r="V33" s="24">
        <f t="shared" si="0"/>
        <v>3148.2703300511575</v>
      </c>
      <c r="W33" s="24">
        <f t="shared" si="0"/>
        <v>3507.5690725970735</v>
      </c>
      <c r="X33" s="30">
        <f>_xlfn.XLOOKUP(C33,$B$5:$B$10,$X$5:$X$10)</f>
        <v>3226.5183614005118</v>
      </c>
    </row>
    <row r="34" spans="1:24" x14ac:dyDescent="0.35">
      <c r="A34" s="21" t="s">
        <v>64</v>
      </c>
      <c r="B34" s="29" t="s">
        <v>65</v>
      </c>
      <c r="C34" s="42" t="s">
        <v>15</v>
      </c>
      <c r="D34" s="24">
        <f t="shared" si="1"/>
        <v>50084351.480000019</v>
      </c>
      <c r="E34" s="24">
        <v>8303842.870000002</v>
      </c>
      <c r="F34" s="24">
        <v>38248716.250000015</v>
      </c>
      <c r="G34" s="24">
        <v>3531792.3599999985</v>
      </c>
      <c r="H34" s="24">
        <f t="shared" si="2"/>
        <v>49194726.660000019</v>
      </c>
      <c r="I34" s="24">
        <v>8174356.7600000016</v>
      </c>
      <c r="J34" s="24">
        <v>37562725.030000016</v>
      </c>
      <c r="K34" s="24">
        <v>3457644.8699999982</v>
      </c>
      <c r="L34" s="24">
        <f t="shared" si="3"/>
        <v>12895</v>
      </c>
      <c r="M34" s="24">
        <v>1947</v>
      </c>
      <c r="N34" s="24">
        <v>9758</v>
      </c>
      <c r="O34" s="24">
        <v>1190</v>
      </c>
      <c r="P34" s="24">
        <f t="shared" si="4"/>
        <v>13686.209699999996</v>
      </c>
      <c r="Q34" s="24">
        <v>2313.0273999999977</v>
      </c>
      <c r="R34" s="24">
        <v>10324.4103</v>
      </c>
      <c r="S34" s="24">
        <v>1048.7719999999995</v>
      </c>
      <c r="T34" s="30">
        <f t="shared" si="0"/>
        <v>3594.4741267554914</v>
      </c>
      <c r="U34" s="24">
        <f t="shared" si="0"/>
        <v>3534.0509844371104</v>
      </c>
      <c r="V34" s="24">
        <f t="shared" si="0"/>
        <v>3638.2441164702664</v>
      </c>
      <c r="W34" s="24">
        <f t="shared" si="0"/>
        <v>3296.8508598627727</v>
      </c>
      <c r="X34" s="30">
        <f>_xlfn.XLOOKUP(C34,$B$5:$B$10,$X$5:$X$10)</f>
        <v>3226.5183614005118</v>
      </c>
    </row>
    <row r="35" spans="1:24" x14ac:dyDescent="0.35">
      <c r="A35" s="21" t="s">
        <v>66</v>
      </c>
      <c r="B35" s="29" t="s">
        <v>67</v>
      </c>
      <c r="C35" s="42" t="s">
        <v>15</v>
      </c>
      <c r="D35" s="24">
        <f t="shared" si="1"/>
        <v>46753379.460000008</v>
      </c>
      <c r="E35" s="24">
        <v>19686845.549999993</v>
      </c>
      <c r="F35" s="24">
        <v>21576359.890000015</v>
      </c>
      <c r="G35" s="24">
        <v>5490174.0199999996</v>
      </c>
      <c r="H35" s="24">
        <f t="shared" si="2"/>
        <v>46223049.720000014</v>
      </c>
      <c r="I35" s="24">
        <v>19421381.979999993</v>
      </c>
      <c r="J35" s="24">
        <v>21349209.040000014</v>
      </c>
      <c r="K35" s="24">
        <v>5452458.6999999993</v>
      </c>
      <c r="L35" s="24">
        <f t="shared" si="3"/>
        <v>13699</v>
      </c>
      <c r="M35" s="24">
        <v>6046</v>
      </c>
      <c r="N35" s="24">
        <v>5362</v>
      </c>
      <c r="O35" s="24">
        <v>2291</v>
      </c>
      <c r="P35" s="24">
        <f t="shared" si="4"/>
        <v>13046.975799999998</v>
      </c>
      <c r="Q35" s="24">
        <v>5610.21</v>
      </c>
      <c r="R35" s="24">
        <v>5512.4109999999982</v>
      </c>
      <c r="S35" s="24">
        <v>1924.3547999999998</v>
      </c>
      <c r="T35" s="30">
        <f t="shared" si="0"/>
        <v>3542.8171576741961</v>
      </c>
      <c r="U35" s="24">
        <f t="shared" si="0"/>
        <v>3461.7923357592663</v>
      </c>
      <c r="V35" s="24">
        <f t="shared" si="0"/>
        <v>3872.9349172258781</v>
      </c>
      <c r="W35" s="24">
        <f t="shared" si="0"/>
        <v>2833.3957438617867</v>
      </c>
      <c r="X35" s="30">
        <f>_xlfn.XLOOKUP(C35,$B$5:$B$10,$X$5:$X$10)</f>
        <v>3226.5183614005118</v>
      </c>
    </row>
    <row r="36" spans="1:24" x14ac:dyDescent="0.35">
      <c r="A36" s="21" t="s">
        <v>68</v>
      </c>
      <c r="B36" s="29" t="s">
        <v>69</v>
      </c>
      <c r="C36" s="42" t="s">
        <v>15</v>
      </c>
      <c r="D36" s="24">
        <f t="shared" si="1"/>
        <v>51633493.530000001</v>
      </c>
      <c r="E36" s="24">
        <v>11037212.729999999</v>
      </c>
      <c r="F36" s="24">
        <v>35018244.960000008</v>
      </c>
      <c r="G36" s="24">
        <v>5578035.8399999999</v>
      </c>
      <c r="H36" s="24">
        <f t="shared" si="2"/>
        <v>50899014.160000004</v>
      </c>
      <c r="I36" s="24">
        <v>10912865.219999999</v>
      </c>
      <c r="J36" s="24">
        <v>34500911.890000008</v>
      </c>
      <c r="K36" s="24">
        <v>5485237.0499999998</v>
      </c>
      <c r="L36" s="24">
        <f t="shared" si="3"/>
        <v>15910</v>
      </c>
      <c r="M36" s="24">
        <v>3645</v>
      </c>
      <c r="N36" s="24">
        <v>10083</v>
      </c>
      <c r="O36" s="24">
        <v>2182</v>
      </c>
      <c r="P36" s="24">
        <f t="shared" si="4"/>
        <v>14505.156299999995</v>
      </c>
      <c r="Q36" s="24">
        <v>3108.3219999999978</v>
      </c>
      <c r="R36" s="24">
        <v>9625.7744999999995</v>
      </c>
      <c r="S36" s="24">
        <v>1771.0597999999979</v>
      </c>
      <c r="T36" s="30">
        <f t="shared" ref="T36:W67" si="5">H36/P36</f>
        <v>3509.029003706773</v>
      </c>
      <c r="U36" s="24">
        <f t="shared" si="5"/>
        <v>3510.8541586103393</v>
      </c>
      <c r="V36" s="24">
        <f t="shared" si="5"/>
        <v>3584.2219127406329</v>
      </c>
      <c r="W36" s="24">
        <f t="shared" si="5"/>
        <v>3097.1495428895209</v>
      </c>
      <c r="X36" s="30">
        <f>_xlfn.XLOOKUP(C36,$B$5:$B$10,$X$5:$X$10)</f>
        <v>3226.5183614005118</v>
      </c>
    </row>
    <row r="37" spans="1:24" x14ac:dyDescent="0.35">
      <c r="A37" s="21" t="s">
        <v>70</v>
      </c>
      <c r="B37" s="29" t="s">
        <v>71</v>
      </c>
      <c r="C37" s="42" t="s">
        <v>15</v>
      </c>
      <c r="D37" s="24">
        <f t="shared" si="1"/>
        <v>47391348.610000007</v>
      </c>
      <c r="E37" s="24">
        <v>21280095.630000003</v>
      </c>
      <c r="F37" s="24">
        <v>19659376.250000011</v>
      </c>
      <c r="G37" s="24">
        <v>6451876.7299999967</v>
      </c>
      <c r="H37" s="24">
        <f t="shared" si="2"/>
        <v>46474031.900000013</v>
      </c>
      <c r="I37" s="24">
        <v>20919704.270000003</v>
      </c>
      <c r="J37" s="24">
        <v>19220036.40000001</v>
      </c>
      <c r="K37" s="24">
        <v>6334291.2299999967</v>
      </c>
      <c r="L37" s="24">
        <f t="shared" si="3"/>
        <v>15189</v>
      </c>
      <c r="M37" s="24">
        <v>7086</v>
      </c>
      <c r="N37" s="24">
        <v>5799</v>
      </c>
      <c r="O37" s="24">
        <v>2304</v>
      </c>
      <c r="P37" s="24">
        <f t="shared" si="4"/>
        <v>13256.408299999999</v>
      </c>
      <c r="Q37" s="24">
        <v>5934.7942000000039</v>
      </c>
      <c r="R37" s="24">
        <v>5428.609599999997</v>
      </c>
      <c r="S37" s="24">
        <v>1893.0045</v>
      </c>
      <c r="T37" s="30">
        <f t="shared" si="5"/>
        <v>3505.7785524002015</v>
      </c>
      <c r="U37" s="24">
        <f t="shared" si="5"/>
        <v>3524.9249704395797</v>
      </c>
      <c r="V37" s="24">
        <f t="shared" si="5"/>
        <v>3540.5081256902358</v>
      </c>
      <c r="W37" s="24">
        <f t="shared" si="5"/>
        <v>3346.1575130962428</v>
      </c>
      <c r="X37" s="30">
        <f>_xlfn.XLOOKUP(C37,$B$5:$B$10,$X$5:$X$10)</f>
        <v>3226.5183614005118</v>
      </c>
    </row>
    <row r="38" spans="1:24" x14ac:dyDescent="0.35">
      <c r="A38" s="21" t="s">
        <v>72</v>
      </c>
      <c r="B38" s="29" t="s">
        <v>73</v>
      </c>
      <c r="C38" s="42" t="s">
        <v>15</v>
      </c>
      <c r="D38" s="24">
        <f t="shared" si="1"/>
        <v>53790882.850000031</v>
      </c>
      <c r="E38" s="24">
        <v>20750364.95000001</v>
      </c>
      <c r="F38" s="24">
        <v>27702978.460000016</v>
      </c>
      <c r="G38" s="24">
        <v>5337539.4400000041</v>
      </c>
      <c r="H38" s="24">
        <f t="shared" si="2"/>
        <v>52974970.120000035</v>
      </c>
      <c r="I38" s="24">
        <v>20499245.840000011</v>
      </c>
      <c r="J38" s="24">
        <v>27188551.600000016</v>
      </c>
      <c r="K38" s="24">
        <v>5287172.6800000044</v>
      </c>
      <c r="L38" s="24">
        <f t="shared" si="3"/>
        <v>15914</v>
      </c>
      <c r="M38" s="24">
        <v>6127</v>
      </c>
      <c r="N38" s="24">
        <v>7746</v>
      </c>
      <c r="O38" s="24">
        <v>2041</v>
      </c>
      <c r="P38" s="24">
        <f t="shared" si="4"/>
        <v>16487.596499999992</v>
      </c>
      <c r="Q38" s="24">
        <v>6017.5388000000003</v>
      </c>
      <c r="R38" s="24">
        <v>8695.8625999999931</v>
      </c>
      <c r="S38" s="24">
        <v>1774.1950999999992</v>
      </c>
      <c r="T38" s="30">
        <f t="shared" si="5"/>
        <v>3213.019564131137</v>
      </c>
      <c r="U38" s="24">
        <f t="shared" si="5"/>
        <v>3406.5830767888046</v>
      </c>
      <c r="V38" s="24">
        <f t="shared" si="5"/>
        <v>3126.6077732185004</v>
      </c>
      <c r="W38" s="24">
        <f t="shared" si="5"/>
        <v>2980.0401770921399</v>
      </c>
      <c r="X38" s="30">
        <f>_xlfn.XLOOKUP(C38,$B$5:$B$10,$X$5:$X$10)</f>
        <v>3226.5183614005118</v>
      </c>
    </row>
    <row r="39" spans="1:24" x14ac:dyDescent="0.35">
      <c r="A39" s="25" t="s">
        <v>74</v>
      </c>
      <c r="B39" s="37" t="s">
        <v>75</v>
      </c>
      <c r="C39" s="45" t="s">
        <v>15</v>
      </c>
      <c r="D39" s="28">
        <f t="shared" si="1"/>
        <v>21590448.130000006</v>
      </c>
      <c r="E39" s="28">
        <v>3736149.4399999967</v>
      </c>
      <c r="F39" s="28">
        <v>16633013.280000009</v>
      </c>
      <c r="G39" s="28">
        <v>1221285.4099999997</v>
      </c>
      <c r="H39" s="28">
        <f t="shared" si="2"/>
        <v>19816046.440000005</v>
      </c>
      <c r="I39" s="28">
        <v>3410333.4299999969</v>
      </c>
      <c r="J39" s="28">
        <v>15322979.670000009</v>
      </c>
      <c r="K39" s="28">
        <v>1082733.3399999994</v>
      </c>
      <c r="L39" s="28">
        <f t="shared" si="3"/>
        <v>5217</v>
      </c>
      <c r="M39" s="28">
        <v>910</v>
      </c>
      <c r="N39" s="28">
        <v>3884</v>
      </c>
      <c r="O39" s="28">
        <v>423</v>
      </c>
      <c r="P39" s="28">
        <f t="shared" si="4"/>
        <v>5371.7579000000014</v>
      </c>
      <c r="Q39" s="28">
        <v>1041.4103999999998</v>
      </c>
      <c r="R39" s="28">
        <v>3985.0646000000015</v>
      </c>
      <c r="S39" s="28">
        <v>345.28289999999981</v>
      </c>
      <c r="T39" s="38">
        <f t="shared" si="5"/>
        <v>3688.93140921336</v>
      </c>
      <c r="U39" s="28">
        <f t="shared" si="5"/>
        <v>3274.7257277246299</v>
      </c>
      <c r="V39" s="28">
        <f t="shared" si="5"/>
        <v>3845.1019514213153</v>
      </c>
      <c r="W39" s="28">
        <f t="shared" si="5"/>
        <v>3135.7861625930504</v>
      </c>
      <c r="X39" s="38">
        <f>_xlfn.XLOOKUP(C39,$B$5:$B$10,$X$5:$X$10)</f>
        <v>3226.5183614005118</v>
      </c>
    </row>
    <row r="40" spans="1:24" x14ac:dyDescent="0.35">
      <c r="A40" s="21" t="s">
        <v>76</v>
      </c>
      <c r="B40" s="21" t="s">
        <v>77</v>
      </c>
      <c r="C40" s="40" t="s">
        <v>15</v>
      </c>
      <c r="D40" s="22">
        <f t="shared" si="1"/>
        <v>6296484.8399999999</v>
      </c>
      <c r="E40" s="22">
        <v>1851729.88</v>
      </c>
      <c r="F40" s="22">
        <v>3983751.7099999995</v>
      </c>
      <c r="G40" s="22">
        <v>461003.24999999994</v>
      </c>
      <c r="H40" s="22">
        <f t="shared" si="2"/>
        <v>6296484.8399999999</v>
      </c>
      <c r="I40" s="22">
        <v>1851729.88</v>
      </c>
      <c r="J40" s="22">
        <v>3983751.7099999995</v>
      </c>
      <c r="K40" s="22">
        <v>461003.24999999994</v>
      </c>
      <c r="L40" s="22">
        <f t="shared" si="3"/>
        <v>2400</v>
      </c>
      <c r="M40" s="22">
        <v>683</v>
      </c>
      <c r="N40" s="22">
        <v>1518</v>
      </c>
      <c r="O40" s="22">
        <v>199</v>
      </c>
      <c r="P40" s="22">
        <f t="shared" si="4"/>
        <v>1731.5758999999996</v>
      </c>
      <c r="Q40" s="22">
        <v>493.99400000000003</v>
      </c>
      <c r="R40" s="22">
        <v>1088.6581999999996</v>
      </c>
      <c r="S40" s="22">
        <v>148.92370000000003</v>
      </c>
      <c r="T40" s="23">
        <f t="shared" si="5"/>
        <v>3636.2742401300466</v>
      </c>
      <c r="U40" s="22">
        <f t="shared" si="5"/>
        <v>3748.4865808086734</v>
      </c>
      <c r="V40" s="22">
        <f t="shared" si="5"/>
        <v>3659.3227424365159</v>
      </c>
      <c r="W40" s="22">
        <f t="shared" si="5"/>
        <v>3095.5667230937711</v>
      </c>
      <c r="X40" s="23">
        <f>_xlfn.XLOOKUP(C40,$B$5:$B$10,$X$5:$X$10)</f>
        <v>3226.5183614005118</v>
      </c>
    </row>
    <row r="41" spans="1:24" x14ac:dyDescent="0.35">
      <c r="A41" s="21" t="s">
        <v>78</v>
      </c>
      <c r="B41" s="21" t="s">
        <v>79</v>
      </c>
      <c r="C41" s="40" t="s">
        <v>15</v>
      </c>
      <c r="D41" s="22">
        <f t="shared" si="1"/>
        <v>22924981.189999994</v>
      </c>
      <c r="E41" s="22">
        <v>6468986.9400000004</v>
      </c>
      <c r="F41" s="22">
        <v>14325215.889999995</v>
      </c>
      <c r="G41" s="22">
        <v>2130778.3600000008</v>
      </c>
      <c r="H41" s="22">
        <f t="shared" si="2"/>
        <v>22641693.329999994</v>
      </c>
      <c r="I41" s="22">
        <v>6370725.8200000003</v>
      </c>
      <c r="J41" s="22">
        <v>14160316.529999996</v>
      </c>
      <c r="K41" s="22">
        <v>2110650.9800000004</v>
      </c>
      <c r="L41" s="22">
        <f t="shared" si="3"/>
        <v>6526</v>
      </c>
      <c r="M41" s="22">
        <v>1684</v>
      </c>
      <c r="N41" s="22">
        <v>4200</v>
      </c>
      <c r="O41" s="22">
        <v>642</v>
      </c>
      <c r="P41" s="22">
        <f t="shared" si="4"/>
        <v>7209.4286999999977</v>
      </c>
      <c r="Q41" s="22">
        <v>1938.0502999999999</v>
      </c>
      <c r="R41" s="22">
        <v>4587.2809999999972</v>
      </c>
      <c r="S41" s="22">
        <v>684.09740000000022</v>
      </c>
      <c r="T41" s="23">
        <f t="shared" si="5"/>
        <v>3140.5669259202191</v>
      </c>
      <c r="U41" s="22">
        <f t="shared" si="5"/>
        <v>3287.1829074818133</v>
      </c>
      <c r="V41" s="22">
        <f t="shared" si="5"/>
        <v>3086.8648617775984</v>
      </c>
      <c r="W41" s="22">
        <f t="shared" si="5"/>
        <v>3085.3077061833587</v>
      </c>
      <c r="X41" s="23">
        <f>_xlfn.XLOOKUP(C41,$B$5:$B$10,$X$5:$X$10)</f>
        <v>3226.5183614005118</v>
      </c>
    </row>
    <row r="42" spans="1:24" x14ac:dyDescent="0.35">
      <c r="A42" s="21" t="s">
        <v>80</v>
      </c>
      <c r="B42" s="21" t="s">
        <v>81</v>
      </c>
      <c r="C42" s="40" t="s">
        <v>15</v>
      </c>
      <c r="D42" s="22">
        <f t="shared" si="1"/>
        <v>5792752.3900000006</v>
      </c>
      <c r="E42" s="22">
        <v>1818231.56</v>
      </c>
      <c r="F42" s="22">
        <v>3092893.5100000007</v>
      </c>
      <c r="G42" s="22">
        <v>881627.32</v>
      </c>
      <c r="H42" s="22">
        <f t="shared" si="2"/>
        <v>5792622.540000001</v>
      </c>
      <c r="I42" s="22">
        <v>1818162.04</v>
      </c>
      <c r="J42" s="22">
        <v>3092833.1800000006</v>
      </c>
      <c r="K42" s="22">
        <v>881627.32</v>
      </c>
      <c r="L42" s="22">
        <f t="shared" si="3"/>
        <v>2166</v>
      </c>
      <c r="M42" s="22">
        <v>664</v>
      </c>
      <c r="N42" s="22">
        <v>1080</v>
      </c>
      <c r="O42" s="22">
        <v>422</v>
      </c>
      <c r="P42" s="22">
        <f t="shared" si="4"/>
        <v>1362.1201000000003</v>
      </c>
      <c r="Q42" s="22">
        <v>430.28830000000005</v>
      </c>
      <c r="R42" s="22">
        <v>672.39760000000024</v>
      </c>
      <c r="S42" s="22">
        <v>259.43419999999992</v>
      </c>
      <c r="T42" s="23">
        <f t="shared" si="5"/>
        <v>4252.6518329771361</v>
      </c>
      <c r="U42" s="22">
        <f t="shared" si="5"/>
        <v>4225.4507965938183</v>
      </c>
      <c r="V42" s="22">
        <f t="shared" si="5"/>
        <v>4599.7088329881008</v>
      </c>
      <c r="W42" s="22">
        <f t="shared" si="5"/>
        <v>3398.2694648585275</v>
      </c>
      <c r="X42" s="23">
        <f>_xlfn.XLOOKUP(C42,$B$5:$B$10,$X$5:$X$10)</f>
        <v>3226.5183614005118</v>
      </c>
    </row>
    <row r="43" spans="1:24" ht="15" thickBot="1" x14ac:dyDescent="0.4">
      <c r="A43" s="31" t="s">
        <v>82</v>
      </c>
      <c r="B43" s="32" t="s">
        <v>83</v>
      </c>
      <c r="C43" s="43" t="s">
        <v>15</v>
      </c>
      <c r="D43" s="33">
        <f t="shared" si="1"/>
        <v>3037695.35</v>
      </c>
      <c r="E43" s="33">
        <v>1162469.1000000001</v>
      </c>
      <c r="F43" s="33">
        <v>1572296.69</v>
      </c>
      <c r="G43" s="33">
        <v>302929.56</v>
      </c>
      <c r="H43" s="33">
        <f t="shared" si="2"/>
        <v>3037695.35</v>
      </c>
      <c r="I43" s="33">
        <v>1162469.1000000001</v>
      </c>
      <c r="J43" s="33">
        <v>1572296.69</v>
      </c>
      <c r="K43" s="33">
        <v>302929.56</v>
      </c>
      <c r="L43" s="33">
        <f t="shared" si="3"/>
        <v>682</v>
      </c>
      <c r="M43" s="33">
        <v>271</v>
      </c>
      <c r="N43" s="33">
        <v>344</v>
      </c>
      <c r="O43" s="33">
        <v>67</v>
      </c>
      <c r="P43" s="33">
        <f t="shared" si="4"/>
        <v>997.67330000000015</v>
      </c>
      <c r="Q43" s="33">
        <v>378.20730000000003</v>
      </c>
      <c r="R43" s="33">
        <v>519.86240000000009</v>
      </c>
      <c r="S43" s="33">
        <v>99.603600000000014</v>
      </c>
      <c r="T43" s="34">
        <f t="shared" si="5"/>
        <v>3044.7796387855619</v>
      </c>
      <c r="U43" s="33">
        <f t="shared" si="5"/>
        <v>3073.6294619379373</v>
      </c>
      <c r="V43" s="33">
        <f t="shared" si="5"/>
        <v>3024.4477961860671</v>
      </c>
      <c r="W43" s="33">
        <f t="shared" si="5"/>
        <v>3041.3515174150325</v>
      </c>
      <c r="X43" s="34">
        <f>_xlfn.XLOOKUP(C43,$B$5:$B$10,$X$5:$X$10)</f>
        <v>3226.5183614005118</v>
      </c>
    </row>
    <row r="44" spans="1:24" x14ac:dyDescent="0.35">
      <c r="A44" s="21" t="s">
        <v>84</v>
      </c>
      <c r="B44" s="29" t="s">
        <v>85</v>
      </c>
      <c r="C44" s="42" t="s">
        <v>16</v>
      </c>
      <c r="D44" s="24">
        <f t="shared" si="1"/>
        <v>7767690.5900000017</v>
      </c>
      <c r="E44" s="24">
        <v>1888747.14</v>
      </c>
      <c r="F44" s="24">
        <v>5500576.9800000023</v>
      </c>
      <c r="G44" s="24">
        <v>378366.46999999986</v>
      </c>
      <c r="H44" s="24">
        <f t="shared" si="2"/>
        <v>7643759.7800000031</v>
      </c>
      <c r="I44" s="24">
        <v>1878268.74</v>
      </c>
      <c r="J44" s="24">
        <v>5390090.0100000026</v>
      </c>
      <c r="K44" s="24">
        <v>375401.02999999985</v>
      </c>
      <c r="L44" s="24">
        <f t="shared" si="3"/>
        <v>2907</v>
      </c>
      <c r="M44" s="24">
        <v>492</v>
      </c>
      <c r="N44" s="24">
        <v>2241</v>
      </c>
      <c r="O44" s="24">
        <v>174</v>
      </c>
      <c r="P44" s="24">
        <f t="shared" si="4"/>
        <v>2687.8435999999997</v>
      </c>
      <c r="Q44" s="24">
        <v>471.82240000000013</v>
      </c>
      <c r="R44" s="24">
        <v>2090.4055999999996</v>
      </c>
      <c r="S44" s="24">
        <v>125.61560000000001</v>
      </c>
      <c r="T44" s="30">
        <f t="shared" si="5"/>
        <v>2843.8260991078514</v>
      </c>
      <c r="U44" s="24">
        <f t="shared" si="5"/>
        <v>3980.8808144759541</v>
      </c>
      <c r="V44" s="24">
        <f t="shared" si="5"/>
        <v>2578.4900356179696</v>
      </c>
      <c r="W44" s="24">
        <f t="shared" si="5"/>
        <v>2988.4905218778545</v>
      </c>
      <c r="X44" s="30">
        <f>_xlfn.XLOOKUP(C44,$B$5:$B$10,$X$5:$X$10)</f>
        <v>2996.274588108115</v>
      </c>
    </row>
    <row r="45" spans="1:24" x14ac:dyDescent="0.35">
      <c r="A45" s="21" t="s">
        <v>86</v>
      </c>
      <c r="B45" s="29" t="s">
        <v>87</v>
      </c>
      <c r="C45" s="42" t="s">
        <v>16</v>
      </c>
      <c r="D45" s="24">
        <f t="shared" si="1"/>
        <v>32675429.550000004</v>
      </c>
      <c r="E45" s="24">
        <v>14375289.27</v>
      </c>
      <c r="F45" s="24">
        <v>16734099.490000006</v>
      </c>
      <c r="G45" s="24">
        <v>1566040.7899999996</v>
      </c>
      <c r="H45" s="24">
        <f t="shared" si="2"/>
        <v>32211913.040000007</v>
      </c>
      <c r="I45" s="24">
        <v>14179742.129999999</v>
      </c>
      <c r="J45" s="24">
        <v>16474826.040000007</v>
      </c>
      <c r="K45" s="24">
        <v>1557344.8699999996</v>
      </c>
      <c r="L45" s="24">
        <f t="shared" si="3"/>
        <v>11774</v>
      </c>
      <c r="M45" s="24">
        <v>5362</v>
      </c>
      <c r="N45" s="24">
        <v>5694</v>
      </c>
      <c r="O45" s="24">
        <v>718</v>
      </c>
      <c r="P45" s="24">
        <f t="shared" si="4"/>
        <v>10208.408500000001</v>
      </c>
      <c r="Q45" s="24">
        <v>4451.3184000000001</v>
      </c>
      <c r="R45" s="24">
        <v>5265.1448000000028</v>
      </c>
      <c r="S45" s="24">
        <v>491.94530000000015</v>
      </c>
      <c r="T45" s="30">
        <f t="shared" si="5"/>
        <v>3155.4294716948289</v>
      </c>
      <c r="U45" s="24">
        <f t="shared" si="5"/>
        <v>3185.5151341229598</v>
      </c>
      <c r="V45" s="24">
        <f t="shared" si="5"/>
        <v>3129.0356990751702</v>
      </c>
      <c r="W45" s="24">
        <f t="shared" si="5"/>
        <v>3165.6870591100255</v>
      </c>
      <c r="X45" s="30">
        <f>_xlfn.XLOOKUP(C45,$B$5:$B$10,$X$5:$X$10)</f>
        <v>2996.274588108115</v>
      </c>
    </row>
    <row r="46" spans="1:24" x14ac:dyDescent="0.35">
      <c r="A46" s="21" t="s">
        <v>88</v>
      </c>
      <c r="B46" s="29" t="s">
        <v>89</v>
      </c>
      <c r="C46" s="42" t="s">
        <v>16</v>
      </c>
      <c r="D46" s="24">
        <f t="shared" si="1"/>
        <v>24868726.750000011</v>
      </c>
      <c r="E46" s="24">
        <v>5255698.3299999936</v>
      </c>
      <c r="F46" s="24">
        <v>17451697.920000017</v>
      </c>
      <c r="G46" s="24">
        <v>2161330.4999999986</v>
      </c>
      <c r="H46" s="24">
        <f t="shared" si="2"/>
        <v>24560384.810000006</v>
      </c>
      <c r="I46" s="24">
        <v>5225139.0899999933</v>
      </c>
      <c r="J46" s="24">
        <v>17185834.220000014</v>
      </c>
      <c r="K46" s="24">
        <v>2149411.4999999986</v>
      </c>
      <c r="L46" s="24">
        <f t="shared" si="3"/>
        <v>10291</v>
      </c>
      <c r="M46" s="24">
        <v>2015</v>
      </c>
      <c r="N46" s="24">
        <v>7214</v>
      </c>
      <c r="O46" s="24">
        <v>1062</v>
      </c>
      <c r="P46" s="24">
        <f t="shared" si="4"/>
        <v>7473.7536000000109</v>
      </c>
      <c r="Q46" s="24">
        <v>1491.1556000000007</v>
      </c>
      <c r="R46" s="24">
        <v>5296.8791000000101</v>
      </c>
      <c r="S46" s="24">
        <v>685.71890000000019</v>
      </c>
      <c r="T46" s="30">
        <f t="shared" si="5"/>
        <v>3286.2181608449027</v>
      </c>
      <c r="U46" s="24">
        <f t="shared" si="5"/>
        <v>3504.0870919171621</v>
      </c>
      <c r="V46" s="24">
        <f t="shared" si="5"/>
        <v>3244.520763179205</v>
      </c>
      <c r="W46" s="24">
        <f t="shared" si="5"/>
        <v>3134.5373446757817</v>
      </c>
      <c r="X46" s="30">
        <f>_xlfn.XLOOKUP(C46,$B$5:$B$10,$X$5:$X$10)</f>
        <v>2996.274588108115</v>
      </c>
    </row>
    <row r="47" spans="1:24" x14ac:dyDescent="0.35">
      <c r="A47" s="21" t="s">
        <v>90</v>
      </c>
      <c r="B47" s="29" t="s">
        <v>91</v>
      </c>
      <c r="C47" s="42" t="s">
        <v>16</v>
      </c>
      <c r="D47" s="24">
        <f t="shared" si="1"/>
        <v>30837241.030000005</v>
      </c>
      <c r="E47" s="24">
        <v>3889586.700000002</v>
      </c>
      <c r="F47" s="24">
        <v>25822023.360000003</v>
      </c>
      <c r="G47" s="24">
        <v>1125630.9699999997</v>
      </c>
      <c r="H47" s="24">
        <f t="shared" si="2"/>
        <v>30253721.330000006</v>
      </c>
      <c r="I47" s="24">
        <v>3854234.0900000022</v>
      </c>
      <c r="J47" s="24">
        <v>25289322.580000002</v>
      </c>
      <c r="K47" s="24">
        <v>1110164.6599999997</v>
      </c>
      <c r="L47" s="24">
        <f t="shared" si="3"/>
        <v>12428</v>
      </c>
      <c r="M47" s="24">
        <v>1303</v>
      </c>
      <c r="N47" s="24">
        <v>10817</v>
      </c>
      <c r="O47" s="24">
        <v>308</v>
      </c>
      <c r="P47" s="24">
        <f t="shared" si="4"/>
        <v>10150.541900000004</v>
      </c>
      <c r="Q47" s="24">
        <v>966.06949999999938</v>
      </c>
      <c r="R47" s="24">
        <v>8950.5291000000034</v>
      </c>
      <c r="S47" s="24">
        <v>233.94330000000002</v>
      </c>
      <c r="T47" s="30">
        <f t="shared" si="5"/>
        <v>2980.5030734368966</v>
      </c>
      <c r="U47" s="24">
        <f t="shared" si="5"/>
        <v>3989.6033256406549</v>
      </c>
      <c r="V47" s="24">
        <f t="shared" si="5"/>
        <v>2825.4556012783637</v>
      </c>
      <c r="W47" s="24">
        <f t="shared" si="5"/>
        <v>4745.4432762126535</v>
      </c>
      <c r="X47" s="30">
        <f>_xlfn.XLOOKUP(C47,$B$5:$B$10,$X$5:$X$10)</f>
        <v>2996.274588108115</v>
      </c>
    </row>
    <row r="48" spans="1:24" x14ac:dyDescent="0.35">
      <c r="A48" s="21" t="s">
        <v>92</v>
      </c>
      <c r="B48" s="29" t="s">
        <v>93</v>
      </c>
      <c r="C48" s="42" t="s">
        <v>16</v>
      </c>
      <c r="D48" s="24">
        <f t="shared" si="1"/>
        <v>31422942.699999984</v>
      </c>
      <c r="E48" s="24">
        <v>7526725.4000000032</v>
      </c>
      <c r="F48" s="24">
        <v>21551242.609999981</v>
      </c>
      <c r="G48" s="24">
        <v>2344974.69</v>
      </c>
      <c r="H48" s="24">
        <f t="shared" si="2"/>
        <v>30715841.239999983</v>
      </c>
      <c r="I48" s="24">
        <v>7366771.6600000029</v>
      </c>
      <c r="J48" s="24">
        <v>21038358.679999981</v>
      </c>
      <c r="K48" s="24">
        <v>2310710.9</v>
      </c>
      <c r="L48" s="24">
        <f t="shared" si="3"/>
        <v>11801</v>
      </c>
      <c r="M48" s="24">
        <v>2860</v>
      </c>
      <c r="N48" s="24">
        <v>7849</v>
      </c>
      <c r="O48" s="24">
        <v>1092</v>
      </c>
      <c r="P48" s="24">
        <f t="shared" si="4"/>
        <v>10759.652299999998</v>
      </c>
      <c r="Q48" s="24">
        <v>2305.9249999999988</v>
      </c>
      <c r="R48" s="24">
        <v>7584.7642999999989</v>
      </c>
      <c r="S48" s="24">
        <v>868.96299999999962</v>
      </c>
      <c r="T48" s="30">
        <f t="shared" si="5"/>
        <v>2854.7243334247883</v>
      </c>
      <c r="U48" s="24">
        <f t="shared" si="5"/>
        <v>3194.7143380639036</v>
      </c>
      <c r="V48" s="24">
        <f t="shared" si="5"/>
        <v>2773.7656501732013</v>
      </c>
      <c r="W48" s="24">
        <f t="shared" si="5"/>
        <v>2659.1591356594022</v>
      </c>
      <c r="X48" s="30">
        <f>_xlfn.XLOOKUP(C48,$B$5:$B$10,$X$5:$X$10)</f>
        <v>2996.274588108115</v>
      </c>
    </row>
    <row r="49" spans="1:24" x14ac:dyDescent="0.35">
      <c r="A49" s="21" t="s">
        <v>94</v>
      </c>
      <c r="B49" s="29" t="s">
        <v>95</v>
      </c>
      <c r="C49" s="42" t="s">
        <v>16</v>
      </c>
      <c r="D49" s="24">
        <f t="shared" si="1"/>
        <v>16680192.620000005</v>
      </c>
      <c r="E49" s="24">
        <v>4112790.4199999995</v>
      </c>
      <c r="F49" s="24">
        <v>11532286.570000004</v>
      </c>
      <c r="G49" s="24">
        <v>1035115.6300000006</v>
      </c>
      <c r="H49" s="24">
        <f t="shared" si="2"/>
        <v>16410089.550000004</v>
      </c>
      <c r="I49" s="24">
        <v>4055644.8599999994</v>
      </c>
      <c r="J49" s="24">
        <v>11331458.040000005</v>
      </c>
      <c r="K49" s="24">
        <v>1022986.6500000006</v>
      </c>
      <c r="L49" s="24">
        <f t="shared" si="3"/>
        <v>6249</v>
      </c>
      <c r="M49" s="24">
        <v>1622</v>
      </c>
      <c r="N49" s="24">
        <v>4054</v>
      </c>
      <c r="O49" s="24">
        <v>573</v>
      </c>
      <c r="P49" s="24">
        <f t="shared" si="4"/>
        <v>5353.9583999999995</v>
      </c>
      <c r="Q49" s="24">
        <v>1252.7878999999998</v>
      </c>
      <c r="R49" s="24">
        <v>3703.5321999999996</v>
      </c>
      <c r="S49" s="24">
        <v>397.63830000000007</v>
      </c>
      <c r="T49" s="30">
        <f t="shared" si="5"/>
        <v>3065.0386730685104</v>
      </c>
      <c r="U49" s="24">
        <f t="shared" si="5"/>
        <v>3237.2956826929762</v>
      </c>
      <c r="V49" s="24">
        <f t="shared" si="5"/>
        <v>3059.6353502745314</v>
      </c>
      <c r="W49" s="24">
        <f t="shared" si="5"/>
        <v>2572.6562305492212</v>
      </c>
      <c r="X49" s="30">
        <f>_xlfn.XLOOKUP(C49,$B$5:$B$10,$X$5:$X$10)</f>
        <v>2996.274588108115</v>
      </c>
    </row>
    <row r="50" spans="1:24" x14ac:dyDescent="0.35">
      <c r="A50" s="21" t="s">
        <v>96</v>
      </c>
      <c r="B50" s="29" t="s">
        <v>97</v>
      </c>
      <c r="C50" s="42" t="s">
        <v>16</v>
      </c>
      <c r="D50" s="24">
        <f t="shared" si="1"/>
        <v>24132636.469999995</v>
      </c>
      <c r="E50" s="24">
        <v>8378820.6599999955</v>
      </c>
      <c r="F50" s="24">
        <v>13535569.4</v>
      </c>
      <c r="G50" s="24">
        <v>2218246.4099999997</v>
      </c>
      <c r="H50" s="24">
        <f t="shared" si="2"/>
        <v>23722622.929999996</v>
      </c>
      <c r="I50" s="24">
        <v>8270370.4999999953</v>
      </c>
      <c r="J50" s="24">
        <v>13287817.460000001</v>
      </c>
      <c r="K50" s="24">
        <v>2164434.9699999997</v>
      </c>
      <c r="L50" s="24">
        <f t="shared" si="3"/>
        <v>8911</v>
      </c>
      <c r="M50" s="24">
        <v>3395</v>
      </c>
      <c r="N50" s="24">
        <v>4494</v>
      </c>
      <c r="O50" s="24">
        <v>1022</v>
      </c>
      <c r="P50" s="24">
        <f t="shared" si="4"/>
        <v>6677.5806999999986</v>
      </c>
      <c r="Q50" s="24">
        <v>2497.5735999999997</v>
      </c>
      <c r="R50" s="24">
        <v>3513.529799999998</v>
      </c>
      <c r="S50" s="24">
        <v>666.47730000000013</v>
      </c>
      <c r="T50" s="30">
        <f t="shared" si="5"/>
        <v>3552.5774971165829</v>
      </c>
      <c r="U50" s="24">
        <f t="shared" si="5"/>
        <v>3311.3620755760694</v>
      </c>
      <c r="V50" s="24">
        <f t="shared" si="5"/>
        <v>3781.8997465170237</v>
      </c>
      <c r="W50" s="24">
        <f t="shared" si="5"/>
        <v>3247.5749286584846</v>
      </c>
      <c r="X50" s="30">
        <f>_xlfn.XLOOKUP(C50,$B$5:$B$10,$X$5:$X$10)</f>
        <v>2996.274588108115</v>
      </c>
    </row>
    <row r="51" spans="1:24" x14ac:dyDescent="0.35">
      <c r="A51" s="21" t="s">
        <v>98</v>
      </c>
      <c r="B51" s="29" t="s">
        <v>99</v>
      </c>
      <c r="C51" s="42" t="s">
        <v>16</v>
      </c>
      <c r="D51" s="24">
        <f t="shared" si="1"/>
        <v>17048061.369999994</v>
      </c>
      <c r="E51" s="24">
        <v>6572513.1899999976</v>
      </c>
      <c r="F51" s="24">
        <v>8020108.7399999965</v>
      </c>
      <c r="G51" s="24">
        <v>2455439.439999999</v>
      </c>
      <c r="H51" s="24">
        <f t="shared" si="2"/>
        <v>16757066.519999992</v>
      </c>
      <c r="I51" s="24">
        <v>6483078.1999999974</v>
      </c>
      <c r="J51" s="24">
        <v>7851203.8899999959</v>
      </c>
      <c r="K51" s="24">
        <v>2422784.4299999992</v>
      </c>
      <c r="L51" s="24">
        <f t="shared" si="3"/>
        <v>6354</v>
      </c>
      <c r="M51" s="24">
        <v>2467</v>
      </c>
      <c r="N51" s="24">
        <v>2772</v>
      </c>
      <c r="O51" s="24">
        <v>1115</v>
      </c>
      <c r="P51" s="24">
        <f t="shared" si="4"/>
        <v>5130.2847999999985</v>
      </c>
      <c r="Q51" s="24">
        <v>1850.3477999999989</v>
      </c>
      <c r="R51" s="24">
        <v>2423.9599000000007</v>
      </c>
      <c r="S51" s="24">
        <v>855.97709999999938</v>
      </c>
      <c r="T51" s="30">
        <f t="shared" si="5"/>
        <v>3266.3033677974363</v>
      </c>
      <c r="U51" s="24">
        <f t="shared" si="5"/>
        <v>3503.7078975098634</v>
      </c>
      <c r="V51" s="24">
        <f t="shared" si="5"/>
        <v>3238.9990816267191</v>
      </c>
      <c r="W51" s="24">
        <f t="shared" si="5"/>
        <v>2830.4313631754881</v>
      </c>
      <c r="X51" s="30">
        <f>_xlfn.XLOOKUP(C51,$B$5:$B$10,$X$5:$X$10)</f>
        <v>2996.274588108115</v>
      </c>
    </row>
    <row r="52" spans="1:24" x14ac:dyDescent="0.35">
      <c r="A52" s="21" t="s">
        <v>100</v>
      </c>
      <c r="B52" s="29" t="s">
        <v>101</v>
      </c>
      <c r="C52" s="42" t="s">
        <v>16</v>
      </c>
      <c r="D52" s="24">
        <f t="shared" si="1"/>
        <v>27594839.649999984</v>
      </c>
      <c r="E52" s="24">
        <v>8010279.6699999962</v>
      </c>
      <c r="F52" s="24">
        <v>16459911.75999999</v>
      </c>
      <c r="G52" s="24">
        <v>3124648.22</v>
      </c>
      <c r="H52" s="24">
        <f t="shared" si="2"/>
        <v>27294913.819999989</v>
      </c>
      <c r="I52" s="24">
        <v>7921865.1699999962</v>
      </c>
      <c r="J52" s="24">
        <v>16279072.629999992</v>
      </c>
      <c r="K52" s="24">
        <v>3093976.02</v>
      </c>
      <c r="L52" s="24">
        <f t="shared" si="3"/>
        <v>10381</v>
      </c>
      <c r="M52" s="24">
        <v>3211</v>
      </c>
      <c r="N52" s="24">
        <v>5782</v>
      </c>
      <c r="O52" s="24">
        <v>1388</v>
      </c>
      <c r="P52" s="24">
        <f t="shared" si="4"/>
        <v>8253.641300000003</v>
      </c>
      <c r="Q52" s="24">
        <v>2418.8542000000002</v>
      </c>
      <c r="R52" s="24">
        <v>4863.2894000000024</v>
      </c>
      <c r="S52" s="24">
        <v>971.49769999999955</v>
      </c>
      <c r="T52" s="30">
        <f t="shared" si="5"/>
        <v>3307.014786310132</v>
      </c>
      <c r="U52" s="24">
        <f t="shared" si="5"/>
        <v>3275.0486449327932</v>
      </c>
      <c r="V52" s="24">
        <f t="shared" si="5"/>
        <v>3347.3378388709466</v>
      </c>
      <c r="W52" s="24">
        <f t="shared" si="5"/>
        <v>3184.7486823695017</v>
      </c>
      <c r="X52" s="30">
        <f>_xlfn.XLOOKUP(C52,$B$5:$B$10,$X$5:$X$10)</f>
        <v>2996.274588108115</v>
      </c>
    </row>
    <row r="53" spans="1:24" x14ac:dyDescent="0.35">
      <c r="A53" s="21" t="s">
        <v>102</v>
      </c>
      <c r="B53" s="29" t="s">
        <v>103</v>
      </c>
      <c r="C53" s="42" t="s">
        <v>16</v>
      </c>
      <c r="D53" s="24">
        <f t="shared" si="1"/>
        <v>19976636.830000013</v>
      </c>
      <c r="E53" s="24">
        <v>4882256.0400000019</v>
      </c>
      <c r="F53" s="24">
        <v>13440726.06000001</v>
      </c>
      <c r="G53" s="24">
        <v>1653654.7299999997</v>
      </c>
      <c r="H53" s="24">
        <f t="shared" si="2"/>
        <v>19772934.980000012</v>
      </c>
      <c r="I53" s="24">
        <v>4844675.6900000023</v>
      </c>
      <c r="J53" s="24">
        <v>13287648.80000001</v>
      </c>
      <c r="K53" s="24">
        <v>1640610.4899999998</v>
      </c>
      <c r="L53" s="24">
        <f t="shared" si="3"/>
        <v>8288</v>
      </c>
      <c r="M53" s="24">
        <v>2069</v>
      </c>
      <c r="N53" s="24">
        <v>5337</v>
      </c>
      <c r="O53" s="24">
        <v>882</v>
      </c>
      <c r="P53" s="24">
        <f t="shared" si="4"/>
        <v>6627.0774999999949</v>
      </c>
      <c r="Q53" s="24">
        <v>1521.7957000000001</v>
      </c>
      <c r="R53" s="24">
        <v>4485.7321999999958</v>
      </c>
      <c r="S53" s="24">
        <v>619.54959999999949</v>
      </c>
      <c r="T53" s="30">
        <f t="shared" si="5"/>
        <v>2983.6583290296553</v>
      </c>
      <c r="U53" s="24">
        <f t="shared" si="5"/>
        <v>3183.5256795639534</v>
      </c>
      <c r="V53" s="24">
        <f t="shared" si="5"/>
        <v>2962.2028706929991</v>
      </c>
      <c r="W53" s="24">
        <f t="shared" si="5"/>
        <v>2648.0696460783788</v>
      </c>
      <c r="X53" s="30">
        <f>_xlfn.XLOOKUP(C53,$B$5:$B$10,$X$5:$X$10)</f>
        <v>2996.274588108115</v>
      </c>
    </row>
    <row r="54" spans="1:24" x14ac:dyDescent="0.35">
      <c r="A54" s="21" t="s">
        <v>104</v>
      </c>
      <c r="B54" s="29" t="s">
        <v>105</v>
      </c>
      <c r="C54" s="42" t="s">
        <v>16</v>
      </c>
      <c r="D54" s="24">
        <f t="shared" si="1"/>
        <v>28064231.870000008</v>
      </c>
      <c r="E54" s="24">
        <v>8967826.9200000055</v>
      </c>
      <c r="F54" s="24">
        <v>16408754.220000004</v>
      </c>
      <c r="G54" s="24">
        <v>2687650.7299999995</v>
      </c>
      <c r="H54" s="24">
        <f t="shared" si="2"/>
        <v>27453227.820000008</v>
      </c>
      <c r="I54" s="24">
        <v>8850264.7300000042</v>
      </c>
      <c r="J54" s="24">
        <v>15960298.620000005</v>
      </c>
      <c r="K54" s="24">
        <v>2642664.4699999997</v>
      </c>
      <c r="L54" s="24">
        <f t="shared" si="3"/>
        <v>9615</v>
      </c>
      <c r="M54" s="24">
        <v>3373</v>
      </c>
      <c r="N54" s="24">
        <v>5264</v>
      </c>
      <c r="O54" s="24">
        <v>978</v>
      </c>
      <c r="P54" s="24">
        <f t="shared" si="4"/>
        <v>8415.2211000000061</v>
      </c>
      <c r="Q54" s="24">
        <v>2676.5731000000055</v>
      </c>
      <c r="R54" s="24">
        <v>4886.3081000000011</v>
      </c>
      <c r="S54" s="24">
        <v>852.33989999999983</v>
      </c>
      <c r="T54" s="30">
        <f t="shared" si="5"/>
        <v>3262.3299487639115</v>
      </c>
      <c r="U54" s="24">
        <f t="shared" si="5"/>
        <v>3306.5656716044805</v>
      </c>
      <c r="V54" s="24">
        <f t="shared" si="5"/>
        <v>3266.3307948182805</v>
      </c>
      <c r="W54" s="24">
        <f t="shared" si="5"/>
        <v>3100.4819438817781</v>
      </c>
      <c r="X54" s="30">
        <f>_xlfn.XLOOKUP(C54,$B$5:$B$10,$X$5:$X$10)</f>
        <v>2996.274588108115</v>
      </c>
    </row>
    <row r="55" spans="1:24" x14ac:dyDescent="0.35">
      <c r="A55" s="21" t="s">
        <v>106</v>
      </c>
      <c r="B55" s="29" t="s">
        <v>107</v>
      </c>
      <c r="C55" s="42" t="s">
        <v>16</v>
      </c>
      <c r="D55" s="24">
        <f t="shared" si="1"/>
        <v>21866497.259999983</v>
      </c>
      <c r="E55" s="24">
        <v>8543950.3599999938</v>
      </c>
      <c r="F55" s="24">
        <v>12243929.079999991</v>
      </c>
      <c r="G55" s="24">
        <v>1078617.82</v>
      </c>
      <c r="H55" s="24">
        <f t="shared" si="2"/>
        <v>21310553.689999983</v>
      </c>
      <c r="I55" s="24">
        <v>8375866.6599999927</v>
      </c>
      <c r="J55" s="24">
        <v>11876178.67999999</v>
      </c>
      <c r="K55" s="24">
        <v>1058508.3500000003</v>
      </c>
      <c r="L55" s="24">
        <f t="shared" si="3"/>
        <v>6395</v>
      </c>
      <c r="M55" s="24">
        <v>2975</v>
      </c>
      <c r="N55" s="24">
        <v>3045</v>
      </c>
      <c r="O55" s="24">
        <v>375</v>
      </c>
      <c r="P55" s="24">
        <f t="shared" si="4"/>
        <v>5877.3443000000034</v>
      </c>
      <c r="Q55" s="24">
        <v>2538.4445000000014</v>
      </c>
      <c r="R55" s="24">
        <v>3052.3422000000019</v>
      </c>
      <c r="S55" s="24">
        <v>286.55760000000021</v>
      </c>
      <c r="T55" s="30">
        <f t="shared" si="5"/>
        <v>3625.8814529548608</v>
      </c>
      <c r="U55" s="24">
        <f t="shared" si="5"/>
        <v>3299.6059831128819</v>
      </c>
      <c r="V55" s="24">
        <f t="shared" si="5"/>
        <v>3890.841164532595</v>
      </c>
      <c r="W55" s="24">
        <f t="shared" si="5"/>
        <v>3693.8763794783304</v>
      </c>
      <c r="X55" s="30">
        <f>_xlfn.XLOOKUP(C55,$B$5:$B$10,$X$5:$X$10)</f>
        <v>2996.274588108115</v>
      </c>
    </row>
    <row r="56" spans="1:24" x14ac:dyDescent="0.35">
      <c r="A56" s="21" t="s">
        <v>108</v>
      </c>
      <c r="B56" s="29" t="s">
        <v>109</v>
      </c>
      <c r="C56" s="42" t="s">
        <v>16</v>
      </c>
      <c r="D56" s="24">
        <f t="shared" si="1"/>
        <v>27561693.099999998</v>
      </c>
      <c r="E56" s="24">
        <v>8053284.8099999959</v>
      </c>
      <c r="F56" s="24">
        <v>18023267.690000001</v>
      </c>
      <c r="G56" s="24">
        <v>1485140.6000000006</v>
      </c>
      <c r="H56" s="24">
        <f t="shared" si="2"/>
        <v>27095702.710000001</v>
      </c>
      <c r="I56" s="24">
        <v>7921646.4599999953</v>
      </c>
      <c r="J56" s="24">
        <v>17708533.860000003</v>
      </c>
      <c r="K56" s="24">
        <v>1465522.3900000006</v>
      </c>
      <c r="L56" s="24">
        <f t="shared" si="3"/>
        <v>9067</v>
      </c>
      <c r="M56" s="24">
        <v>2893</v>
      </c>
      <c r="N56" s="24">
        <v>5552</v>
      </c>
      <c r="O56" s="24">
        <v>622</v>
      </c>
      <c r="P56" s="24">
        <f t="shared" si="4"/>
        <v>8046.9752999999982</v>
      </c>
      <c r="Q56" s="24">
        <v>2432.8967999999986</v>
      </c>
      <c r="R56" s="24">
        <v>5145.0870999999997</v>
      </c>
      <c r="S56" s="24">
        <v>468.99140000000017</v>
      </c>
      <c r="T56" s="30">
        <f t="shared" si="5"/>
        <v>3367.1909878982738</v>
      </c>
      <c r="U56" s="24">
        <f t="shared" si="5"/>
        <v>3256.055275340902</v>
      </c>
      <c r="V56" s="24">
        <f t="shared" si="5"/>
        <v>3441.8336397065082</v>
      </c>
      <c r="W56" s="24">
        <f t="shared" si="5"/>
        <v>3124.8385151625384</v>
      </c>
      <c r="X56" s="30">
        <f>_xlfn.XLOOKUP(C56,$B$5:$B$10,$X$5:$X$10)</f>
        <v>2996.274588108115</v>
      </c>
    </row>
    <row r="57" spans="1:24" x14ac:dyDescent="0.35">
      <c r="A57" s="21" t="s">
        <v>110</v>
      </c>
      <c r="B57" s="29" t="s">
        <v>111</v>
      </c>
      <c r="C57" s="42" t="s">
        <v>16</v>
      </c>
      <c r="D57" s="24">
        <f t="shared" si="1"/>
        <v>30804622.990000002</v>
      </c>
      <c r="E57" s="24">
        <v>7842300.8999999994</v>
      </c>
      <c r="F57" s="24">
        <v>20705115.420000002</v>
      </c>
      <c r="G57" s="24">
        <v>2257206.6700000004</v>
      </c>
      <c r="H57" s="24">
        <f t="shared" si="2"/>
        <v>30435939.609999999</v>
      </c>
      <c r="I57" s="24">
        <v>7770461.2199999997</v>
      </c>
      <c r="J57" s="24">
        <v>20431367.830000002</v>
      </c>
      <c r="K57" s="24">
        <v>2234110.5600000005</v>
      </c>
      <c r="L57" s="24">
        <f t="shared" si="3"/>
        <v>9758</v>
      </c>
      <c r="M57" s="24">
        <v>2930</v>
      </c>
      <c r="N57" s="24">
        <v>5776</v>
      </c>
      <c r="O57" s="24">
        <v>1052</v>
      </c>
      <c r="P57" s="24">
        <f t="shared" si="4"/>
        <v>8866.5136999999995</v>
      </c>
      <c r="Q57" s="24">
        <v>2355.1913999999992</v>
      </c>
      <c r="R57" s="24">
        <v>5746.2525999999998</v>
      </c>
      <c r="S57" s="24">
        <v>765.06970000000013</v>
      </c>
      <c r="T57" s="30">
        <f t="shared" si="5"/>
        <v>3432.6839882963245</v>
      </c>
      <c r="U57" s="24">
        <f t="shared" si="5"/>
        <v>3299.2907582797739</v>
      </c>
      <c r="V57" s="24">
        <f t="shared" si="5"/>
        <v>3555.598622657139</v>
      </c>
      <c r="W57" s="24">
        <f t="shared" si="5"/>
        <v>2920.1399035930976</v>
      </c>
      <c r="X57" s="30">
        <f>_xlfn.XLOOKUP(C57,$B$5:$B$10,$X$5:$X$10)</f>
        <v>2996.274588108115</v>
      </c>
    </row>
    <row r="58" spans="1:24" x14ac:dyDescent="0.35">
      <c r="A58" s="21" t="s">
        <v>112</v>
      </c>
      <c r="B58" s="29" t="s">
        <v>113</v>
      </c>
      <c r="C58" s="42" t="s">
        <v>16</v>
      </c>
      <c r="D58" s="24">
        <f t="shared" si="1"/>
        <v>22052888.100000005</v>
      </c>
      <c r="E58" s="24">
        <v>8422316.7199999969</v>
      </c>
      <c r="F58" s="24">
        <v>11844708.710000012</v>
      </c>
      <c r="G58" s="24">
        <v>1785862.6699999992</v>
      </c>
      <c r="H58" s="24">
        <f t="shared" si="2"/>
        <v>21573511.530000009</v>
      </c>
      <c r="I58" s="24">
        <v>8239492.9599999972</v>
      </c>
      <c r="J58" s="24">
        <v>11576008.050000012</v>
      </c>
      <c r="K58" s="24">
        <v>1758010.5199999993</v>
      </c>
      <c r="L58" s="24">
        <f t="shared" si="3"/>
        <v>7472</v>
      </c>
      <c r="M58" s="24">
        <v>2821</v>
      </c>
      <c r="N58" s="24">
        <v>3712</v>
      </c>
      <c r="O58" s="24">
        <v>939</v>
      </c>
      <c r="P58" s="24">
        <f t="shared" si="4"/>
        <v>6570.8048999999983</v>
      </c>
      <c r="Q58" s="24">
        <v>2443.3170000000009</v>
      </c>
      <c r="R58" s="24">
        <v>3349.5684999999976</v>
      </c>
      <c r="S58" s="24">
        <v>777.91939999999965</v>
      </c>
      <c r="T58" s="30">
        <f t="shared" si="5"/>
        <v>3283.2372682378705</v>
      </c>
      <c r="U58" s="24">
        <f t="shared" si="5"/>
        <v>3372.2570423731322</v>
      </c>
      <c r="V58" s="24">
        <f t="shared" si="5"/>
        <v>3455.9699406057885</v>
      </c>
      <c r="W58" s="24">
        <f t="shared" si="5"/>
        <v>2259.887746725432</v>
      </c>
      <c r="X58" s="30">
        <f>_xlfn.XLOOKUP(C58,$B$5:$B$10,$X$5:$X$10)</f>
        <v>2996.274588108115</v>
      </c>
    </row>
    <row r="59" spans="1:24" x14ac:dyDescent="0.35">
      <c r="A59" s="21" t="s">
        <v>114</v>
      </c>
      <c r="B59" s="29" t="s">
        <v>115</v>
      </c>
      <c r="C59" s="42" t="s">
        <v>16</v>
      </c>
      <c r="D59" s="24">
        <f t="shared" si="1"/>
        <v>30643870.38000001</v>
      </c>
      <c r="E59" s="24">
        <v>16437131.550000001</v>
      </c>
      <c r="F59" s="24">
        <v>12259454.630000008</v>
      </c>
      <c r="G59" s="24">
        <v>1947284.2000000011</v>
      </c>
      <c r="H59" s="24">
        <f t="shared" si="2"/>
        <v>29923697.780000009</v>
      </c>
      <c r="I59" s="24">
        <v>16101080.25</v>
      </c>
      <c r="J59" s="24">
        <v>11950182.210000008</v>
      </c>
      <c r="K59" s="24">
        <v>1872435.3200000012</v>
      </c>
      <c r="L59" s="24">
        <f t="shared" si="3"/>
        <v>9024</v>
      </c>
      <c r="M59" s="24">
        <v>5385</v>
      </c>
      <c r="N59" s="24">
        <v>2937</v>
      </c>
      <c r="O59" s="24">
        <v>702</v>
      </c>
      <c r="P59" s="24">
        <f t="shared" si="4"/>
        <v>8344.6352000000006</v>
      </c>
      <c r="Q59" s="24">
        <v>4807.6434000000008</v>
      </c>
      <c r="R59" s="24">
        <v>2940.3179999999988</v>
      </c>
      <c r="S59" s="24">
        <v>596.6738000000006</v>
      </c>
      <c r="T59" s="30">
        <f t="shared" si="5"/>
        <v>3585.9803409980109</v>
      </c>
      <c r="U59" s="24">
        <f t="shared" si="5"/>
        <v>3349.0587613049665</v>
      </c>
      <c r="V59" s="24">
        <f t="shared" si="5"/>
        <v>4064.2482241716757</v>
      </c>
      <c r="W59" s="24">
        <f t="shared" si="5"/>
        <v>3138.1222369743723</v>
      </c>
      <c r="X59" s="30">
        <f>_xlfn.XLOOKUP(C59,$B$5:$B$10,$X$5:$X$10)</f>
        <v>2996.274588108115</v>
      </c>
    </row>
    <row r="60" spans="1:24" x14ac:dyDescent="0.35">
      <c r="A60" s="21" t="s">
        <v>116</v>
      </c>
      <c r="B60" s="29" t="s">
        <v>117</v>
      </c>
      <c r="C60" s="42" t="s">
        <v>16</v>
      </c>
      <c r="D60" s="24">
        <f t="shared" si="1"/>
        <v>33358835.300000012</v>
      </c>
      <c r="E60" s="24">
        <v>12554520.90000001</v>
      </c>
      <c r="F60" s="24">
        <v>17817822.300000001</v>
      </c>
      <c r="G60" s="24">
        <v>2986492.1000000006</v>
      </c>
      <c r="H60" s="24">
        <f t="shared" si="2"/>
        <v>32665742.980000012</v>
      </c>
      <c r="I60" s="24">
        <v>12331947.610000009</v>
      </c>
      <c r="J60" s="24">
        <v>17386451.830000002</v>
      </c>
      <c r="K60" s="24">
        <v>2947343.5400000005</v>
      </c>
      <c r="L60" s="24">
        <f t="shared" si="3"/>
        <v>11223</v>
      </c>
      <c r="M60" s="24">
        <v>4698</v>
      </c>
      <c r="N60" s="24">
        <v>5140</v>
      </c>
      <c r="O60" s="24">
        <v>1385</v>
      </c>
      <c r="P60" s="24">
        <f t="shared" si="4"/>
        <v>10016.895499999997</v>
      </c>
      <c r="Q60" s="24">
        <v>3834.047599999999</v>
      </c>
      <c r="R60" s="24">
        <v>5169.0221999999994</v>
      </c>
      <c r="S60" s="24">
        <v>1013.8257000000002</v>
      </c>
      <c r="T60" s="30">
        <f t="shared" si="5"/>
        <v>3261.0645663619052</v>
      </c>
      <c r="U60" s="24">
        <f t="shared" si="5"/>
        <v>3216.4304924122516</v>
      </c>
      <c r="V60" s="24">
        <f t="shared" si="5"/>
        <v>3363.5862175248549</v>
      </c>
      <c r="W60" s="24">
        <f t="shared" si="5"/>
        <v>2907.1501541142625</v>
      </c>
      <c r="X60" s="30">
        <f>_xlfn.XLOOKUP(C60,$B$5:$B$10,$X$5:$X$10)</f>
        <v>2996.274588108115</v>
      </c>
    </row>
    <row r="61" spans="1:24" x14ac:dyDescent="0.35">
      <c r="A61" s="21" t="s">
        <v>118</v>
      </c>
      <c r="B61" s="29" t="s">
        <v>119</v>
      </c>
      <c r="C61" s="42" t="s">
        <v>16</v>
      </c>
      <c r="D61" s="24">
        <f t="shared" si="1"/>
        <v>24110122.300000012</v>
      </c>
      <c r="E61" s="24">
        <v>6078443.1999999983</v>
      </c>
      <c r="F61" s="24">
        <v>16293756.110000011</v>
      </c>
      <c r="G61" s="24">
        <v>1737922.9900000002</v>
      </c>
      <c r="H61" s="24">
        <f t="shared" si="2"/>
        <v>23714738.620000005</v>
      </c>
      <c r="I61" s="24">
        <v>6010046.9399999985</v>
      </c>
      <c r="J61" s="24">
        <v>15988657.780000009</v>
      </c>
      <c r="K61" s="24">
        <v>1716033.9000000001</v>
      </c>
      <c r="L61" s="24">
        <f t="shared" si="3"/>
        <v>8321</v>
      </c>
      <c r="M61" s="24">
        <v>2304</v>
      </c>
      <c r="N61" s="24">
        <v>5162</v>
      </c>
      <c r="O61" s="24">
        <v>855</v>
      </c>
      <c r="P61" s="24">
        <f t="shared" si="4"/>
        <v>7175.9015999999965</v>
      </c>
      <c r="Q61" s="24">
        <v>1779.4911999999995</v>
      </c>
      <c r="R61" s="24">
        <v>4752.6983999999975</v>
      </c>
      <c r="S61" s="24">
        <v>643.71199999999988</v>
      </c>
      <c r="T61" s="30">
        <f t="shared" si="5"/>
        <v>3304.7747784055477</v>
      </c>
      <c r="U61" s="24">
        <f t="shared" si="5"/>
        <v>3377.3962692257205</v>
      </c>
      <c r="V61" s="24">
        <f t="shared" si="5"/>
        <v>3364.1221121878925</v>
      </c>
      <c r="W61" s="24">
        <f t="shared" si="5"/>
        <v>2665.8410904255325</v>
      </c>
      <c r="X61" s="30">
        <f>_xlfn.XLOOKUP(C61,$B$5:$B$10,$X$5:$X$10)</f>
        <v>2996.274588108115</v>
      </c>
    </row>
    <row r="62" spans="1:24" ht="15" customHeight="1" x14ac:dyDescent="0.35">
      <c r="A62" s="21" t="s">
        <v>120</v>
      </c>
      <c r="B62" s="29" t="s">
        <v>121</v>
      </c>
      <c r="C62" s="42" t="s">
        <v>16</v>
      </c>
      <c r="D62" s="24">
        <f t="shared" si="1"/>
        <v>23940681.600000013</v>
      </c>
      <c r="E62" s="24">
        <v>9803890.3899999987</v>
      </c>
      <c r="F62" s="24">
        <v>11443588.090000011</v>
      </c>
      <c r="G62" s="24">
        <v>2693203.1199999996</v>
      </c>
      <c r="H62" s="24">
        <f t="shared" si="2"/>
        <v>23586734.20000001</v>
      </c>
      <c r="I62" s="24">
        <v>9670695.4299999978</v>
      </c>
      <c r="J62" s="24">
        <v>11265186.20000001</v>
      </c>
      <c r="K62" s="24">
        <v>2650852.5699999998</v>
      </c>
      <c r="L62" s="24">
        <f t="shared" si="3"/>
        <v>8692</v>
      </c>
      <c r="M62" s="24">
        <v>3821</v>
      </c>
      <c r="N62" s="24">
        <v>3646</v>
      </c>
      <c r="O62" s="24">
        <v>1225</v>
      </c>
      <c r="P62" s="24">
        <f t="shared" si="4"/>
        <v>7234.0513999999948</v>
      </c>
      <c r="Q62" s="24">
        <v>2983.4578999999976</v>
      </c>
      <c r="R62" s="24">
        <v>3330.1796999999974</v>
      </c>
      <c r="S62" s="24">
        <v>920.41380000000038</v>
      </c>
      <c r="T62" s="30">
        <f t="shared" si="5"/>
        <v>3260.5151519935325</v>
      </c>
      <c r="U62" s="24">
        <f t="shared" si="5"/>
        <v>3241.4385435102017</v>
      </c>
      <c r="V62" s="24">
        <f t="shared" si="5"/>
        <v>3382.7562518623304</v>
      </c>
      <c r="W62" s="24">
        <f t="shared" si="5"/>
        <v>2880.0660854932844</v>
      </c>
      <c r="X62" s="30">
        <f>_xlfn.XLOOKUP(C62,$B$5:$B$10,$X$5:$X$10)</f>
        <v>2996.274588108115</v>
      </c>
    </row>
    <row r="63" spans="1:24" x14ac:dyDescent="0.35">
      <c r="A63" s="21" t="s">
        <v>122</v>
      </c>
      <c r="B63" s="29" t="s">
        <v>123</v>
      </c>
      <c r="C63" s="42" t="s">
        <v>16</v>
      </c>
      <c r="D63" s="24">
        <f t="shared" si="1"/>
        <v>18315281.880000003</v>
      </c>
      <c r="E63" s="24">
        <v>2611765.8400000008</v>
      </c>
      <c r="F63" s="24">
        <v>14199765.950000003</v>
      </c>
      <c r="G63" s="24">
        <v>1503750.0900000003</v>
      </c>
      <c r="H63" s="24">
        <f t="shared" si="2"/>
        <v>17998183.800000004</v>
      </c>
      <c r="I63" s="24">
        <v>2591310.8400000008</v>
      </c>
      <c r="J63" s="24">
        <v>13920213.660000004</v>
      </c>
      <c r="K63" s="24">
        <v>1486659.3000000003</v>
      </c>
      <c r="L63" s="24">
        <f t="shared" si="3"/>
        <v>8144</v>
      </c>
      <c r="M63" s="24">
        <v>1059</v>
      </c>
      <c r="N63" s="24">
        <v>6180</v>
      </c>
      <c r="O63" s="24">
        <v>905</v>
      </c>
      <c r="P63" s="24">
        <f t="shared" si="4"/>
        <v>6020.7857999999997</v>
      </c>
      <c r="Q63" s="24">
        <v>712.26699999999971</v>
      </c>
      <c r="R63" s="24">
        <v>4786.9879999999994</v>
      </c>
      <c r="S63" s="24">
        <v>521.5308</v>
      </c>
      <c r="T63" s="30">
        <f t="shared" si="5"/>
        <v>2989.3413248483289</v>
      </c>
      <c r="U63" s="24">
        <f t="shared" si="5"/>
        <v>3638.1172228953492</v>
      </c>
      <c r="V63" s="24">
        <f t="shared" si="5"/>
        <v>2907.9274190785532</v>
      </c>
      <c r="W63" s="24">
        <f t="shared" si="5"/>
        <v>2850.5685570248206</v>
      </c>
      <c r="X63" s="30">
        <f>_xlfn.XLOOKUP(C63,$B$5:$B$10,$X$5:$X$10)</f>
        <v>2996.274588108115</v>
      </c>
    </row>
    <row r="64" spans="1:24" x14ac:dyDescent="0.35">
      <c r="A64" s="21" t="s">
        <v>124</v>
      </c>
      <c r="B64" s="29" t="s">
        <v>125</v>
      </c>
      <c r="C64" s="42" t="s">
        <v>16</v>
      </c>
      <c r="D64" s="24">
        <f t="shared" si="1"/>
        <v>22520167.469999988</v>
      </c>
      <c r="E64" s="24">
        <v>7654181.3299999973</v>
      </c>
      <c r="F64" s="24">
        <v>12397236.419999992</v>
      </c>
      <c r="G64" s="24">
        <v>2468749.7199999997</v>
      </c>
      <c r="H64" s="24">
        <f t="shared" si="2"/>
        <v>22227669.11999999</v>
      </c>
      <c r="I64" s="24">
        <v>7559287.1299999971</v>
      </c>
      <c r="J64" s="24">
        <v>12223270.839999992</v>
      </c>
      <c r="K64" s="24">
        <v>2445111.15</v>
      </c>
      <c r="L64" s="24">
        <f t="shared" si="3"/>
        <v>9733</v>
      </c>
      <c r="M64" s="24">
        <v>3534</v>
      </c>
      <c r="N64" s="24">
        <v>4765</v>
      </c>
      <c r="O64" s="24">
        <v>1434</v>
      </c>
      <c r="P64" s="24">
        <f t="shared" si="4"/>
        <v>6853.3795000000046</v>
      </c>
      <c r="Q64" s="24">
        <v>2335.1048000000001</v>
      </c>
      <c r="R64" s="24">
        <v>3569.0298000000043</v>
      </c>
      <c r="S64" s="24">
        <v>949.24490000000014</v>
      </c>
      <c r="T64" s="30">
        <f t="shared" si="5"/>
        <v>3243.3150856449693</v>
      </c>
      <c r="U64" s="24">
        <f t="shared" si="5"/>
        <v>3237.2367741267958</v>
      </c>
      <c r="V64" s="24">
        <f t="shared" si="5"/>
        <v>3424.816133504959</v>
      </c>
      <c r="W64" s="24">
        <f t="shared" si="5"/>
        <v>2575.8486034531234</v>
      </c>
      <c r="X64" s="30">
        <f>_xlfn.XLOOKUP(C64,$B$5:$B$10,$X$5:$X$10)</f>
        <v>2996.274588108115</v>
      </c>
    </row>
    <row r="65" spans="1:24" x14ac:dyDescent="0.35">
      <c r="A65" s="21" t="s">
        <v>126</v>
      </c>
      <c r="B65" s="29" t="s">
        <v>127</v>
      </c>
      <c r="C65" s="42" t="s">
        <v>16</v>
      </c>
      <c r="D65" s="24">
        <f t="shared" si="1"/>
        <v>20783547.460000001</v>
      </c>
      <c r="E65" s="24">
        <v>5031269.34</v>
      </c>
      <c r="F65" s="24">
        <v>14094401.540000005</v>
      </c>
      <c r="G65" s="24">
        <v>1657876.5799999996</v>
      </c>
      <c r="H65" s="24">
        <f t="shared" si="2"/>
        <v>20451387.210000001</v>
      </c>
      <c r="I65" s="24">
        <v>4965619.3</v>
      </c>
      <c r="J65" s="24">
        <v>13837518.810000004</v>
      </c>
      <c r="K65" s="24">
        <v>1648249.0999999996</v>
      </c>
      <c r="L65" s="24">
        <f t="shared" si="3"/>
        <v>7733</v>
      </c>
      <c r="M65" s="24">
        <v>2019</v>
      </c>
      <c r="N65" s="24">
        <v>4881</v>
      </c>
      <c r="O65" s="24">
        <v>833</v>
      </c>
      <c r="P65" s="24">
        <f t="shared" si="4"/>
        <v>6206.650399999995</v>
      </c>
      <c r="Q65" s="24">
        <v>1527.3387999999998</v>
      </c>
      <c r="R65" s="24">
        <v>4153.6739999999954</v>
      </c>
      <c r="S65" s="24">
        <v>525.63760000000013</v>
      </c>
      <c r="T65" s="30">
        <f t="shared" si="5"/>
        <v>3295.0763925740071</v>
      </c>
      <c r="U65" s="24">
        <f t="shared" si="5"/>
        <v>3251.1576999156969</v>
      </c>
      <c r="V65" s="24">
        <f t="shared" si="5"/>
        <v>3331.3925960487077</v>
      </c>
      <c r="W65" s="24">
        <f t="shared" si="5"/>
        <v>3135.7138454326691</v>
      </c>
      <c r="X65" s="30">
        <f>_xlfn.XLOOKUP(C65,$B$5:$B$10,$X$5:$X$10)</f>
        <v>2996.274588108115</v>
      </c>
    </row>
    <row r="66" spans="1:24" x14ac:dyDescent="0.35">
      <c r="A66" s="21" t="s">
        <v>128</v>
      </c>
      <c r="B66" s="29" t="s">
        <v>129</v>
      </c>
      <c r="C66" s="42" t="s">
        <v>16</v>
      </c>
      <c r="D66" s="24">
        <f t="shared" si="1"/>
        <v>16204472.260000007</v>
      </c>
      <c r="E66" s="24">
        <v>7139206.7500000047</v>
      </c>
      <c r="F66" s="24">
        <v>7573095.9400000041</v>
      </c>
      <c r="G66" s="24">
        <v>1492169.5699999991</v>
      </c>
      <c r="H66" s="24">
        <f t="shared" si="2"/>
        <v>15902911.460000008</v>
      </c>
      <c r="I66" s="24">
        <v>7012615.1200000048</v>
      </c>
      <c r="J66" s="24">
        <v>7425292.2600000044</v>
      </c>
      <c r="K66" s="24">
        <v>1465004.0799999991</v>
      </c>
      <c r="L66" s="24">
        <f t="shared" si="3"/>
        <v>5574</v>
      </c>
      <c r="M66" s="24">
        <v>2600</v>
      </c>
      <c r="N66" s="24">
        <v>2321</v>
      </c>
      <c r="O66" s="24">
        <v>653</v>
      </c>
      <c r="P66" s="24">
        <f t="shared" si="4"/>
        <v>4761.5341999999991</v>
      </c>
      <c r="Q66" s="24">
        <v>2138.9187999999999</v>
      </c>
      <c r="R66" s="24">
        <v>2094.868899999999</v>
      </c>
      <c r="S66" s="24">
        <v>527.74649999999997</v>
      </c>
      <c r="T66" s="30">
        <f t="shared" si="5"/>
        <v>3339.871308705503</v>
      </c>
      <c r="U66" s="24">
        <f t="shared" si="5"/>
        <v>3278.5794018922106</v>
      </c>
      <c r="V66" s="24">
        <f t="shared" si="5"/>
        <v>3544.5140552709563</v>
      </c>
      <c r="W66" s="24">
        <f t="shared" si="5"/>
        <v>2775.9617164680376</v>
      </c>
      <c r="X66" s="30">
        <f>_xlfn.XLOOKUP(C66,$B$5:$B$10,$X$5:$X$10)</f>
        <v>2996.274588108115</v>
      </c>
    </row>
    <row r="67" spans="1:24" x14ac:dyDescent="0.35">
      <c r="A67" s="21" t="s">
        <v>130</v>
      </c>
      <c r="B67" s="29" t="s">
        <v>131</v>
      </c>
      <c r="C67" s="42" t="s">
        <v>16</v>
      </c>
      <c r="D67" s="24">
        <f t="shared" si="1"/>
        <v>15166283.599999998</v>
      </c>
      <c r="E67" s="24">
        <v>5821561.3400000008</v>
      </c>
      <c r="F67" s="24">
        <v>8292122.4399999958</v>
      </c>
      <c r="G67" s="24">
        <v>1052599.8199999998</v>
      </c>
      <c r="H67" s="24">
        <f t="shared" si="2"/>
        <v>14855162.609999996</v>
      </c>
      <c r="I67" s="24">
        <v>5729320.5500000007</v>
      </c>
      <c r="J67" s="24">
        <v>8086972.9899999956</v>
      </c>
      <c r="K67" s="24">
        <v>1038869.07</v>
      </c>
      <c r="L67" s="24">
        <f t="shared" si="3"/>
        <v>5211</v>
      </c>
      <c r="M67" s="24">
        <v>2154</v>
      </c>
      <c r="N67" s="24">
        <v>2561</v>
      </c>
      <c r="O67" s="24">
        <v>496</v>
      </c>
      <c r="P67" s="24">
        <f t="shared" si="4"/>
        <v>4187.3253000000004</v>
      </c>
      <c r="Q67" s="24">
        <v>1715.1934000000003</v>
      </c>
      <c r="R67" s="24">
        <v>2092.3564000000001</v>
      </c>
      <c r="S67" s="24">
        <v>379.77550000000008</v>
      </c>
      <c r="T67" s="30">
        <f t="shared" si="5"/>
        <v>3547.6495246261366</v>
      </c>
      <c r="U67" s="24">
        <f t="shared" si="5"/>
        <v>3340.3350024551164</v>
      </c>
      <c r="V67" s="24">
        <f t="shared" si="5"/>
        <v>3865.0074098275013</v>
      </c>
      <c r="W67" s="24">
        <f t="shared" si="5"/>
        <v>2735.4820676952563</v>
      </c>
      <c r="X67" s="30">
        <f>_xlfn.XLOOKUP(C67,$B$5:$B$10,$X$5:$X$10)</f>
        <v>2996.274588108115</v>
      </c>
    </row>
    <row r="68" spans="1:24" x14ac:dyDescent="0.35">
      <c r="A68" s="21" t="s">
        <v>132</v>
      </c>
      <c r="B68" s="29" t="s">
        <v>133</v>
      </c>
      <c r="C68" s="42" t="s">
        <v>16</v>
      </c>
      <c r="D68" s="24">
        <f t="shared" si="1"/>
        <v>11157839.460000003</v>
      </c>
      <c r="E68" s="24">
        <v>5341816.3099999987</v>
      </c>
      <c r="F68" s="24">
        <v>4704893.9100000029</v>
      </c>
      <c r="G68" s="24">
        <v>1111129.2399999998</v>
      </c>
      <c r="H68" s="24">
        <f t="shared" si="2"/>
        <v>11041058.510000002</v>
      </c>
      <c r="I68" s="24">
        <v>5301864.419999999</v>
      </c>
      <c r="J68" s="24">
        <v>4633216.0100000026</v>
      </c>
      <c r="K68" s="24">
        <v>1105978.0799999998</v>
      </c>
      <c r="L68" s="24">
        <f t="shared" si="3"/>
        <v>4970</v>
      </c>
      <c r="M68" s="24">
        <v>2574</v>
      </c>
      <c r="N68" s="24">
        <v>1714</v>
      </c>
      <c r="O68" s="24">
        <v>682</v>
      </c>
      <c r="P68" s="24">
        <f t="shared" si="4"/>
        <v>3014.9782999999989</v>
      </c>
      <c r="Q68" s="24">
        <v>1527.6132000000002</v>
      </c>
      <c r="R68" s="24">
        <v>1106.7951999999987</v>
      </c>
      <c r="S68" s="24">
        <v>380.56990000000008</v>
      </c>
      <c r="T68" s="30">
        <f t="shared" ref="T68:W100" si="6">H68/P68</f>
        <v>3662.0689807286526</v>
      </c>
      <c r="U68" s="24">
        <f t="shared" si="6"/>
        <v>3470.6851315503154</v>
      </c>
      <c r="V68" s="24">
        <f t="shared" si="6"/>
        <v>4186.1547737106266</v>
      </c>
      <c r="W68" s="24">
        <f t="shared" si="6"/>
        <v>2906.1102309982994</v>
      </c>
      <c r="X68" s="30">
        <f>_xlfn.XLOOKUP(C68,$B$5:$B$10,$X$5:$X$10)</f>
        <v>2996.274588108115</v>
      </c>
    </row>
    <row r="69" spans="1:24" x14ac:dyDescent="0.35">
      <c r="A69" s="21" t="s">
        <v>134</v>
      </c>
      <c r="B69" s="29" t="s">
        <v>135</v>
      </c>
      <c r="C69" s="42" t="s">
        <v>16</v>
      </c>
      <c r="D69" s="24">
        <f t="shared" si="1"/>
        <v>11175871.900000004</v>
      </c>
      <c r="E69" s="24">
        <v>5638530.0100000016</v>
      </c>
      <c r="F69" s="24">
        <v>4586457.5700000022</v>
      </c>
      <c r="G69" s="24">
        <v>950884.31999999983</v>
      </c>
      <c r="H69" s="24">
        <f t="shared" si="2"/>
        <v>11051465.460000003</v>
      </c>
      <c r="I69" s="24">
        <v>5578136.0700000003</v>
      </c>
      <c r="J69" s="24">
        <v>4529805.0400000019</v>
      </c>
      <c r="K69" s="24">
        <v>943524.34999999986</v>
      </c>
      <c r="L69" s="24">
        <f t="shared" si="3"/>
        <v>4633</v>
      </c>
      <c r="M69" s="24">
        <v>2277</v>
      </c>
      <c r="N69" s="24">
        <v>1766</v>
      </c>
      <c r="O69" s="24">
        <v>590</v>
      </c>
      <c r="P69" s="24">
        <f t="shared" si="4"/>
        <v>3458.4625999999985</v>
      </c>
      <c r="Q69" s="24">
        <v>1739.7240000000008</v>
      </c>
      <c r="R69" s="24">
        <v>1340.4429999999977</v>
      </c>
      <c r="S69" s="24">
        <v>378.29559999999992</v>
      </c>
      <c r="T69" s="30">
        <f t="shared" si="6"/>
        <v>3195.4850285210568</v>
      </c>
      <c r="U69" s="24">
        <f t="shared" si="6"/>
        <v>3206.33391848362</v>
      </c>
      <c r="V69" s="24">
        <f t="shared" si="6"/>
        <v>3379.3343245479364</v>
      </c>
      <c r="W69" s="24">
        <f t="shared" si="6"/>
        <v>2494.1457156784272</v>
      </c>
      <c r="X69" s="30">
        <f>_xlfn.XLOOKUP(C69,$B$5:$B$10,$X$5:$X$10)</f>
        <v>2996.274588108115</v>
      </c>
    </row>
    <row r="70" spans="1:24" x14ac:dyDescent="0.35">
      <c r="A70" s="21" t="s">
        <v>136</v>
      </c>
      <c r="B70" s="29" t="s">
        <v>137</v>
      </c>
      <c r="C70" s="42" t="s">
        <v>16</v>
      </c>
      <c r="D70" s="24">
        <f t="shared" si="1"/>
        <v>14098685.430000003</v>
      </c>
      <c r="E70" s="24">
        <v>3868662.7499999995</v>
      </c>
      <c r="F70" s="24">
        <v>8860605.3600000031</v>
      </c>
      <c r="G70" s="24">
        <v>1369417.3200000005</v>
      </c>
      <c r="H70" s="24">
        <f t="shared" si="2"/>
        <v>13884329.750000004</v>
      </c>
      <c r="I70" s="24">
        <v>3838023.2699999996</v>
      </c>
      <c r="J70" s="24">
        <v>8701947.9700000044</v>
      </c>
      <c r="K70" s="24">
        <v>1344358.5100000005</v>
      </c>
      <c r="L70" s="24">
        <f t="shared" si="3"/>
        <v>5756</v>
      </c>
      <c r="M70" s="24">
        <v>1621</v>
      </c>
      <c r="N70" s="24">
        <v>3565</v>
      </c>
      <c r="O70" s="24">
        <v>570</v>
      </c>
      <c r="P70" s="24">
        <f t="shared" si="4"/>
        <v>4170.4764999999952</v>
      </c>
      <c r="Q70" s="24">
        <v>1098.9006999999995</v>
      </c>
      <c r="R70" s="24">
        <v>2685.1072999999956</v>
      </c>
      <c r="S70" s="24">
        <v>386.46850000000012</v>
      </c>
      <c r="T70" s="30">
        <f t="shared" si="6"/>
        <v>3329.1950572074966</v>
      </c>
      <c r="U70" s="24">
        <f t="shared" si="6"/>
        <v>3492.6024435146883</v>
      </c>
      <c r="V70" s="24">
        <f t="shared" si="6"/>
        <v>3240.8194525410654</v>
      </c>
      <c r="W70" s="24">
        <f t="shared" si="6"/>
        <v>3478.5720181593069</v>
      </c>
      <c r="X70" s="30">
        <f>_xlfn.XLOOKUP(C70,$B$5:$B$10,$X$5:$X$10)</f>
        <v>2996.274588108115</v>
      </c>
    </row>
    <row r="71" spans="1:24" x14ac:dyDescent="0.35">
      <c r="A71" s="21" t="s">
        <v>138</v>
      </c>
      <c r="B71" s="29" t="s">
        <v>139</v>
      </c>
      <c r="C71" s="42" t="s">
        <v>16</v>
      </c>
      <c r="D71" s="24">
        <f t="shared" si="1"/>
        <v>20361627.930000011</v>
      </c>
      <c r="E71" s="24">
        <v>4014791.1599999988</v>
      </c>
      <c r="F71" s="24">
        <v>13602390.350000011</v>
      </c>
      <c r="G71" s="24">
        <v>2744446.4200000018</v>
      </c>
      <c r="H71" s="24">
        <f t="shared" si="2"/>
        <v>20022116.72000001</v>
      </c>
      <c r="I71" s="24">
        <v>3982868.5499999989</v>
      </c>
      <c r="J71" s="24">
        <v>13343484.12000001</v>
      </c>
      <c r="K71" s="24">
        <v>2695764.0500000017</v>
      </c>
      <c r="L71" s="24">
        <f t="shared" si="3"/>
        <v>7835</v>
      </c>
      <c r="M71" s="24">
        <v>1735</v>
      </c>
      <c r="N71" s="24">
        <v>4743</v>
      </c>
      <c r="O71" s="24">
        <v>1357</v>
      </c>
      <c r="P71" s="24">
        <f t="shared" si="4"/>
        <v>6042.197900000001</v>
      </c>
      <c r="Q71" s="24">
        <v>1187.2796999999998</v>
      </c>
      <c r="R71" s="24">
        <v>3853.2994000000008</v>
      </c>
      <c r="S71" s="24">
        <v>1001.6187999999999</v>
      </c>
      <c r="T71" s="30">
        <f t="shared" si="6"/>
        <v>3313.7141568964512</v>
      </c>
      <c r="U71" s="24">
        <f t="shared" si="6"/>
        <v>3354.6169028241616</v>
      </c>
      <c r="V71" s="24">
        <f t="shared" si="6"/>
        <v>3462.8723944991161</v>
      </c>
      <c r="W71" s="24">
        <f t="shared" si="6"/>
        <v>2691.4072000246024</v>
      </c>
      <c r="X71" s="30">
        <f>_xlfn.XLOOKUP(C71,$B$5:$B$10,$X$5:$X$10)</f>
        <v>2996.274588108115</v>
      </c>
    </row>
    <row r="72" spans="1:24" x14ac:dyDescent="0.35">
      <c r="A72" s="21" t="s">
        <v>140</v>
      </c>
      <c r="B72" s="29" t="s">
        <v>141</v>
      </c>
      <c r="C72" s="42" t="s">
        <v>16</v>
      </c>
      <c r="D72" s="24">
        <f t="shared" si="1"/>
        <v>11300649.900000002</v>
      </c>
      <c r="E72" s="24">
        <v>2137879.0199999996</v>
      </c>
      <c r="F72" s="24">
        <v>7624132.1900000004</v>
      </c>
      <c r="G72" s="24">
        <v>1538638.6900000004</v>
      </c>
      <c r="H72" s="24">
        <f t="shared" si="2"/>
        <v>11160594.609999999</v>
      </c>
      <c r="I72" s="24">
        <v>2121434.8299999996</v>
      </c>
      <c r="J72" s="24">
        <v>7516677.7000000002</v>
      </c>
      <c r="K72" s="24">
        <v>1522482.0800000003</v>
      </c>
      <c r="L72" s="24">
        <f t="shared" si="3"/>
        <v>5342</v>
      </c>
      <c r="M72" s="24">
        <v>1041</v>
      </c>
      <c r="N72" s="24">
        <v>3417</v>
      </c>
      <c r="O72" s="24">
        <v>884</v>
      </c>
      <c r="P72" s="24">
        <f t="shared" si="4"/>
        <v>3587.4066000000016</v>
      </c>
      <c r="Q72" s="24">
        <v>646.49769999999955</v>
      </c>
      <c r="R72" s="24">
        <v>2426.7080000000019</v>
      </c>
      <c r="S72" s="24">
        <v>514.20090000000039</v>
      </c>
      <c r="T72" s="30">
        <f t="shared" si="6"/>
        <v>3111.0481343263386</v>
      </c>
      <c r="U72" s="24">
        <f t="shared" si="6"/>
        <v>3281.4267243332824</v>
      </c>
      <c r="V72" s="24">
        <f t="shared" si="6"/>
        <v>3097.4792599686466</v>
      </c>
      <c r="W72" s="24">
        <f t="shared" si="6"/>
        <v>2960.8701190526876</v>
      </c>
      <c r="X72" s="30">
        <f>_xlfn.XLOOKUP(C72,$B$5:$B$10,$X$5:$X$10)</f>
        <v>2996.274588108115</v>
      </c>
    </row>
    <row r="73" spans="1:24" x14ac:dyDescent="0.35">
      <c r="A73" s="21" t="s">
        <v>142</v>
      </c>
      <c r="B73" s="29" t="s">
        <v>143</v>
      </c>
      <c r="C73" s="42" t="s">
        <v>16</v>
      </c>
      <c r="D73" s="24">
        <f t="shared" si="1"/>
        <v>26078969.360000011</v>
      </c>
      <c r="E73" s="24">
        <v>7053287.6100000022</v>
      </c>
      <c r="F73" s="24">
        <v>17170447.550000008</v>
      </c>
      <c r="G73" s="24">
        <v>1855234.1999999995</v>
      </c>
      <c r="H73" s="24">
        <f t="shared" si="2"/>
        <v>25580837.54000001</v>
      </c>
      <c r="I73" s="24">
        <v>6921434.5700000022</v>
      </c>
      <c r="J73" s="24">
        <v>16850614.120000008</v>
      </c>
      <c r="K73" s="24">
        <v>1808788.8499999994</v>
      </c>
      <c r="L73" s="24">
        <f t="shared" si="3"/>
        <v>9377</v>
      </c>
      <c r="M73" s="24">
        <v>2727</v>
      </c>
      <c r="N73" s="24">
        <v>5733</v>
      </c>
      <c r="O73" s="24">
        <v>917</v>
      </c>
      <c r="P73" s="24">
        <f t="shared" si="4"/>
        <v>7889.7553999999964</v>
      </c>
      <c r="Q73" s="24">
        <v>2069.2200000000003</v>
      </c>
      <c r="R73" s="24">
        <v>5141.9331999999958</v>
      </c>
      <c r="S73" s="24">
        <v>678.60220000000027</v>
      </c>
      <c r="T73" s="30">
        <f t="shared" si="6"/>
        <v>3242.2852475249133</v>
      </c>
      <c r="U73" s="24">
        <f t="shared" si="6"/>
        <v>3344.9486134872081</v>
      </c>
      <c r="V73" s="24">
        <f t="shared" si="6"/>
        <v>3277.097049802207</v>
      </c>
      <c r="W73" s="24">
        <f t="shared" si="6"/>
        <v>2665.4626967021309</v>
      </c>
      <c r="X73" s="30">
        <f>_xlfn.XLOOKUP(C73,$B$5:$B$10,$X$5:$X$10)</f>
        <v>2996.274588108115</v>
      </c>
    </row>
    <row r="74" spans="1:24" x14ac:dyDescent="0.35">
      <c r="A74" s="21" t="s">
        <v>144</v>
      </c>
      <c r="B74" s="29" t="s">
        <v>145</v>
      </c>
      <c r="C74" s="42" t="s">
        <v>16</v>
      </c>
      <c r="D74" s="24">
        <f t="shared" si="1"/>
        <v>8440572.0600000005</v>
      </c>
      <c r="E74" s="24">
        <v>4483182.3400000008</v>
      </c>
      <c r="F74" s="24">
        <v>3104585.61</v>
      </c>
      <c r="G74" s="24">
        <v>852804.10999999975</v>
      </c>
      <c r="H74" s="24">
        <f t="shared" si="2"/>
        <v>8282287.7000000011</v>
      </c>
      <c r="I74" s="24">
        <v>4401027.8900000015</v>
      </c>
      <c r="J74" s="24">
        <v>3043112.26</v>
      </c>
      <c r="K74" s="24">
        <v>838147.5499999997</v>
      </c>
      <c r="L74" s="24">
        <f t="shared" si="3"/>
        <v>3484</v>
      </c>
      <c r="M74" s="24">
        <v>1819</v>
      </c>
      <c r="N74" s="24">
        <v>1241</v>
      </c>
      <c r="O74" s="24">
        <v>424</v>
      </c>
      <c r="P74" s="24">
        <f t="shared" si="4"/>
        <v>2634.9263999999994</v>
      </c>
      <c r="Q74" s="24">
        <v>1337.7536000000007</v>
      </c>
      <c r="R74" s="24">
        <v>1002.9988999999991</v>
      </c>
      <c r="S74" s="24">
        <v>294.1739</v>
      </c>
      <c r="T74" s="30">
        <f t="shared" si="6"/>
        <v>3143.2709847227625</v>
      </c>
      <c r="U74" s="24">
        <f t="shared" si="6"/>
        <v>3289.8643591764576</v>
      </c>
      <c r="V74" s="24">
        <f t="shared" si="6"/>
        <v>3034.013556744681</v>
      </c>
      <c r="W74" s="24">
        <f t="shared" si="6"/>
        <v>2849.1567402818528</v>
      </c>
      <c r="X74" s="30">
        <f>_xlfn.XLOOKUP(C74,$B$5:$B$10,$X$5:$X$10)</f>
        <v>2996.274588108115</v>
      </c>
    </row>
    <row r="75" spans="1:24" x14ac:dyDescent="0.35">
      <c r="A75" s="25" t="s">
        <v>146</v>
      </c>
      <c r="B75" s="37" t="s">
        <v>147</v>
      </c>
      <c r="C75" s="45" t="s">
        <v>16</v>
      </c>
      <c r="D75" s="28">
        <f t="shared" ref="D75:D100" si="7">SUM(E75:G75)</f>
        <v>16612816.020000024</v>
      </c>
      <c r="E75" s="28">
        <v>3651065.7600000002</v>
      </c>
      <c r="F75" s="28">
        <v>12126280.100000024</v>
      </c>
      <c r="G75" s="28">
        <v>835470.15999999957</v>
      </c>
      <c r="H75" s="28">
        <f t="shared" ref="H75:H100" si="8">SUM(I75:K75)</f>
        <v>16188509.500000024</v>
      </c>
      <c r="I75" s="28">
        <v>3540809.81</v>
      </c>
      <c r="J75" s="28">
        <v>11838406.120000023</v>
      </c>
      <c r="K75" s="28">
        <v>809293.5699999996</v>
      </c>
      <c r="L75" s="28">
        <f t="shared" ref="L75:L100" si="9">SUM(M75:O75)</f>
        <v>5316</v>
      </c>
      <c r="M75" s="28">
        <v>1227</v>
      </c>
      <c r="N75" s="28">
        <v>3736</v>
      </c>
      <c r="O75" s="28">
        <v>353</v>
      </c>
      <c r="P75" s="28">
        <f t="shared" ref="P75:P100" si="10">SUM(Q75:S75)</f>
        <v>4666.669899999999</v>
      </c>
      <c r="Q75" s="28">
        <v>1011.2036000000001</v>
      </c>
      <c r="R75" s="28">
        <v>3367.8273999999992</v>
      </c>
      <c r="S75" s="28">
        <v>287.63890000000004</v>
      </c>
      <c r="T75" s="38">
        <f t="shared" si="6"/>
        <v>3468.9639179321484</v>
      </c>
      <c r="U75" s="28">
        <f t="shared" si="6"/>
        <v>3501.5795137596424</v>
      </c>
      <c r="V75" s="28">
        <f t="shared" si="6"/>
        <v>3515.1463284609022</v>
      </c>
      <c r="W75" s="28">
        <f t="shared" si="6"/>
        <v>2813.5748328894301</v>
      </c>
      <c r="X75" s="38">
        <f>_xlfn.XLOOKUP(C75,$B$5:$B$10,$X$5:$X$10)</f>
        <v>2996.274588108115</v>
      </c>
    </row>
    <row r="76" spans="1:24" x14ac:dyDescent="0.35">
      <c r="A76" s="21" t="s">
        <v>148</v>
      </c>
      <c r="B76" s="21" t="s">
        <v>149</v>
      </c>
      <c r="C76" s="40" t="s">
        <v>16</v>
      </c>
      <c r="D76" s="22">
        <f t="shared" si="7"/>
        <v>3411593.2100000014</v>
      </c>
      <c r="E76" s="22">
        <v>1059899.9200000002</v>
      </c>
      <c r="F76" s="22">
        <v>2258144.3100000015</v>
      </c>
      <c r="G76" s="22">
        <v>93548.98</v>
      </c>
      <c r="H76" s="22">
        <f t="shared" si="8"/>
        <v>3382280.0200000014</v>
      </c>
      <c r="I76" s="22">
        <v>1056706.79</v>
      </c>
      <c r="J76" s="22">
        <v>2232262.1500000013</v>
      </c>
      <c r="K76" s="22">
        <v>93311.08</v>
      </c>
      <c r="L76" s="22">
        <f t="shared" si="9"/>
        <v>968</v>
      </c>
      <c r="M76" s="22">
        <v>260</v>
      </c>
      <c r="N76" s="22">
        <v>660</v>
      </c>
      <c r="O76" s="22">
        <v>48</v>
      </c>
      <c r="P76" s="22">
        <f t="shared" si="10"/>
        <v>1110.9660000000001</v>
      </c>
      <c r="Q76" s="22">
        <v>299.92929999999996</v>
      </c>
      <c r="R76" s="22">
        <v>759.69460000000015</v>
      </c>
      <c r="S76" s="22">
        <v>51.342100000000002</v>
      </c>
      <c r="T76" s="23">
        <f t="shared" si="6"/>
        <v>3044.4496231207804</v>
      </c>
      <c r="U76" s="22">
        <f t="shared" si="6"/>
        <v>3523.1862642296041</v>
      </c>
      <c r="V76" s="22">
        <f t="shared" si="6"/>
        <v>2938.367799376224</v>
      </c>
      <c r="W76" s="22">
        <f t="shared" si="6"/>
        <v>1817.4379310546315</v>
      </c>
      <c r="X76" s="23">
        <f>_xlfn.XLOOKUP(C76,$B$5:$B$10,$X$5:$X$10)</f>
        <v>2996.274588108115</v>
      </c>
    </row>
    <row r="77" spans="1:24" x14ac:dyDescent="0.35">
      <c r="A77" s="21" t="s">
        <v>150</v>
      </c>
      <c r="B77" s="21" t="s">
        <v>151</v>
      </c>
      <c r="C77" s="40" t="s">
        <v>16</v>
      </c>
      <c r="D77" s="22">
        <f t="shared" si="7"/>
        <v>3322081.6900000004</v>
      </c>
      <c r="E77" s="22">
        <v>428349.01000000007</v>
      </c>
      <c r="F77" s="22">
        <v>835053.06000000017</v>
      </c>
      <c r="G77" s="22">
        <v>2058679.6199999999</v>
      </c>
      <c r="H77" s="22">
        <f t="shared" si="8"/>
        <v>2785651.1000000006</v>
      </c>
      <c r="I77" s="22">
        <v>425175.30000000005</v>
      </c>
      <c r="J77" s="22">
        <v>831481.06000000017</v>
      </c>
      <c r="K77" s="22">
        <v>1528994.74</v>
      </c>
      <c r="L77" s="22">
        <f t="shared" si="9"/>
        <v>557</v>
      </c>
      <c r="M77" s="22">
        <v>83</v>
      </c>
      <c r="N77" s="22">
        <v>167</v>
      </c>
      <c r="O77" s="22">
        <v>307</v>
      </c>
      <c r="P77" s="22">
        <f t="shared" si="10"/>
        <v>962.63979999999992</v>
      </c>
      <c r="Q77" s="22">
        <v>128.39249999999998</v>
      </c>
      <c r="R77" s="22">
        <v>277.4796</v>
      </c>
      <c r="S77" s="22">
        <v>556.76769999999999</v>
      </c>
      <c r="T77" s="23">
        <f t="shared" si="6"/>
        <v>2893.762651409178</v>
      </c>
      <c r="U77" s="22">
        <f t="shared" si="6"/>
        <v>3311.5275424966421</v>
      </c>
      <c r="V77" s="22">
        <f t="shared" si="6"/>
        <v>2996.548430947717</v>
      </c>
      <c r="W77" s="22">
        <f t="shared" si="6"/>
        <v>2746.1987108806779</v>
      </c>
      <c r="X77" s="23">
        <f>_xlfn.XLOOKUP(C77,$B$5:$B$10,$X$5:$X$10)</f>
        <v>2996.274588108115</v>
      </c>
    </row>
    <row r="78" spans="1:24" x14ac:dyDescent="0.35">
      <c r="A78" s="21" t="s">
        <v>152</v>
      </c>
      <c r="B78" s="21" t="s">
        <v>153</v>
      </c>
      <c r="C78" s="40" t="s">
        <v>16</v>
      </c>
      <c r="D78" s="22">
        <f t="shared" si="7"/>
        <v>3963241.2899999996</v>
      </c>
      <c r="E78" s="22">
        <v>969887.94</v>
      </c>
      <c r="F78" s="22">
        <v>2693822.1299999994</v>
      </c>
      <c r="G78" s="22">
        <v>299531.22000000003</v>
      </c>
      <c r="H78" s="22">
        <f t="shared" si="8"/>
        <v>3963241.2899999996</v>
      </c>
      <c r="I78" s="22">
        <v>969887.94</v>
      </c>
      <c r="J78" s="22">
        <v>2693822.1299999994</v>
      </c>
      <c r="K78" s="22">
        <v>299531.22000000003</v>
      </c>
      <c r="L78" s="22">
        <f t="shared" si="9"/>
        <v>1768</v>
      </c>
      <c r="M78" s="22">
        <v>442</v>
      </c>
      <c r="N78" s="22">
        <v>1159</v>
      </c>
      <c r="O78" s="22">
        <v>167</v>
      </c>
      <c r="P78" s="22">
        <f t="shared" si="10"/>
        <v>1093.8304000000001</v>
      </c>
      <c r="Q78" s="22">
        <v>276.36520000000002</v>
      </c>
      <c r="R78" s="22">
        <v>715.70610000000011</v>
      </c>
      <c r="S78" s="22">
        <v>101.7591</v>
      </c>
      <c r="T78" s="23">
        <f t="shared" si="6"/>
        <v>3623.2685524190947</v>
      </c>
      <c r="U78" s="22">
        <f t="shared" si="6"/>
        <v>3509.443084729915</v>
      </c>
      <c r="V78" s="22">
        <f t="shared" si="6"/>
        <v>3763.8663831424647</v>
      </c>
      <c r="W78" s="22">
        <f t="shared" si="6"/>
        <v>2943.5325194503489</v>
      </c>
      <c r="X78" s="23">
        <f>_xlfn.XLOOKUP(C78,$B$5:$B$10,$X$5:$X$10)</f>
        <v>2996.274588108115</v>
      </c>
    </row>
    <row r="79" spans="1:24" x14ac:dyDescent="0.35">
      <c r="A79" s="21" t="s">
        <v>154</v>
      </c>
      <c r="B79" s="21" t="s">
        <v>155</v>
      </c>
      <c r="C79" s="40" t="s">
        <v>16</v>
      </c>
      <c r="D79" s="22">
        <f t="shared" si="7"/>
        <v>3243871.64</v>
      </c>
      <c r="E79" s="22">
        <v>1053072.7</v>
      </c>
      <c r="F79" s="22">
        <v>1635680.5000000002</v>
      </c>
      <c r="G79" s="22">
        <v>555118.44000000006</v>
      </c>
      <c r="H79" s="22">
        <f t="shared" si="8"/>
        <v>3242370.43</v>
      </c>
      <c r="I79" s="22">
        <v>1052623.6300000001</v>
      </c>
      <c r="J79" s="22">
        <v>1635604.6600000001</v>
      </c>
      <c r="K79" s="22">
        <v>554142.14</v>
      </c>
      <c r="L79" s="22">
        <f t="shared" si="9"/>
        <v>1238</v>
      </c>
      <c r="M79" s="22">
        <v>342</v>
      </c>
      <c r="N79" s="22">
        <v>537</v>
      </c>
      <c r="O79" s="22">
        <v>359</v>
      </c>
      <c r="P79" s="22">
        <f t="shared" si="10"/>
        <v>950.32079999999996</v>
      </c>
      <c r="Q79" s="22">
        <v>350.54519999999997</v>
      </c>
      <c r="R79" s="22">
        <v>437.70290000000011</v>
      </c>
      <c r="S79" s="22">
        <v>162.0727</v>
      </c>
      <c r="T79" s="23">
        <f t="shared" si="6"/>
        <v>3411.8693708482442</v>
      </c>
      <c r="U79" s="22">
        <f t="shared" si="6"/>
        <v>3002.8185523578704</v>
      </c>
      <c r="V79" s="22">
        <f t="shared" si="6"/>
        <v>3736.7919198159293</v>
      </c>
      <c r="W79" s="22">
        <f t="shared" si="6"/>
        <v>3419.0961216787282</v>
      </c>
      <c r="X79" s="23">
        <f>_xlfn.XLOOKUP(C79,$B$5:$B$10,$X$5:$X$10)</f>
        <v>2996.274588108115</v>
      </c>
    </row>
    <row r="80" spans="1:24" x14ac:dyDescent="0.35">
      <c r="A80" s="21" t="s">
        <v>156</v>
      </c>
      <c r="B80" s="21" t="s">
        <v>157</v>
      </c>
      <c r="C80" s="40" t="s">
        <v>16</v>
      </c>
      <c r="D80" s="22">
        <f t="shared" si="7"/>
        <v>654027.04</v>
      </c>
      <c r="E80" s="22">
        <v>251381.25</v>
      </c>
      <c r="F80" s="22">
        <v>385438.28000000009</v>
      </c>
      <c r="G80" s="22">
        <v>17207.509999999998</v>
      </c>
      <c r="H80" s="22">
        <f t="shared" si="8"/>
        <v>654027.04</v>
      </c>
      <c r="I80" s="22">
        <v>251381.25</v>
      </c>
      <c r="J80" s="22">
        <v>385438.28000000009</v>
      </c>
      <c r="K80" s="22">
        <v>17207.509999999998</v>
      </c>
      <c r="L80" s="22">
        <f t="shared" si="9"/>
        <v>374</v>
      </c>
      <c r="M80" s="22">
        <v>95</v>
      </c>
      <c r="N80" s="22">
        <v>254</v>
      </c>
      <c r="O80" s="22">
        <v>25</v>
      </c>
      <c r="P80" s="22">
        <f t="shared" si="10"/>
        <v>305.363</v>
      </c>
      <c r="Q80" s="22">
        <v>74.515200000000007</v>
      </c>
      <c r="R80" s="22">
        <v>212.14869999999999</v>
      </c>
      <c r="S80" s="22">
        <v>18.699100000000005</v>
      </c>
      <c r="T80" s="23">
        <f t="shared" si="6"/>
        <v>2141.8018554965729</v>
      </c>
      <c r="U80" s="22">
        <f t="shared" si="6"/>
        <v>3373.5566703169284</v>
      </c>
      <c r="V80" s="22">
        <f t="shared" si="6"/>
        <v>1816.8307418334409</v>
      </c>
      <c r="W80" s="22">
        <f t="shared" si="6"/>
        <v>920.23198977490858</v>
      </c>
      <c r="X80" s="23">
        <f>_xlfn.XLOOKUP(C80,$B$5:$B$10,$X$5:$X$10)</f>
        <v>2996.274588108115</v>
      </c>
    </row>
    <row r="81" spans="1:24" x14ac:dyDescent="0.35">
      <c r="A81" s="21" t="s">
        <v>158</v>
      </c>
      <c r="B81" s="21" t="s">
        <v>159</v>
      </c>
      <c r="C81" s="40" t="s">
        <v>16</v>
      </c>
      <c r="D81" s="22">
        <f t="shared" si="7"/>
        <v>3673883.5400000005</v>
      </c>
      <c r="E81" s="22">
        <v>1192028.3399999996</v>
      </c>
      <c r="F81" s="22">
        <v>1790069.8900000011</v>
      </c>
      <c r="G81" s="22">
        <v>691785.31</v>
      </c>
      <c r="H81" s="22">
        <f t="shared" si="8"/>
        <v>3669389.2600000007</v>
      </c>
      <c r="I81" s="22">
        <v>1191552.5399999996</v>
      </c>
      <c r="J81" s="22">
        <v>1786765.110000001</v>
      </c>
      <c r="K81" s="22">
        <v>691071.6100000001</v>
      </c>
      <c r="L81" s="22">
        <f t="shared" si="9"/>
        <v>2118</v>
      </c>
      <c r="M81" s="22">
        <v>708</v>
      </c>
      <c r="N81" s="22">
        <v>1012</v>
      </c>
      <c r="O81" s="22">
        <v>398</v>
      </c>
      <c r="P81" s="22">
        <f t="shared" si="10"/>
        <v>1217.0648000000001</v>
      </c>
      <c r="Q81" s="22">
        <v>394.81270000000012</v>
      </c>
      <c r="R81" s="22">
        <v>596.60519999999997</v>
      </c>
      <c r="S81" s="22">
        <v>225.64689999999996</v>
      </c>
      <c r="T81" s="23">
        <f t="shared" si="6"/>
        <v>3014.9497873901214</v>
      </c>
      <c r="U81" s="22">
        <f t="shared" si="6"/>
        <v>3018.0197850778336</v>
      </c>
      <c r="V81" s="22">
        <f t="shared" si="6"/>
        <v>2994.8869201944622</v>
      </c>
      <c r="W81" s="22">
        <f t="shared" si="6"/>
        <v>3062.6239935048975</v>
      </c>
      <c r="X81" s="23">
        <f>_xlfn.XLOOKUP(C81,$B$5:$B$10,$X$5:$X$10)</f>
        <v>2996.274588108115</v>
      </c>
    </row>
    <row r="82" spans="1:24" x14ac:dyDescent="0.35">
      <c r="A82" s="21" t="s">
        <v>160</v>
      </c>
      <c r="B82" s="21" t="s">
        <v>161</v>
      </c>
      <c r="C82" s="40" t="s">
        <v>16</v>
      </c>
      <c r="D82" s="22">
        <f t="shared" si="7"/>
        <v>12894413.839999998</v>
      </c>
      <c r="E82" s="22">
        <v>4325676.7500000009</v>
      </c>
      <c r="F82" s="22">
        <v>7790011.3499999978</v>
      </c>
      <c r="G82" s="22">
        <v>778725.74000000011</v>
      </c>
      <c r="H82" s="22">
        <f t="shared" si="8"/>
        <v>12570388.029999999</v>
      </c>
      <c r="I82" s="22">
        <v>4210081.9300000006</v>
      </c>
      <c r="J82" s="22">
        <v>7595697.799999998</v>
      </c>
      <c r="K82" s="22">
        <v>764608.30000000016</v>
      </c>
      <c r="L82" s="22">
        <f t="shared" si="9"/>
        <v>4278</v>
      </c>
      <c r="M82" s="22">
        <v>1442</v>
      </c>
      <c r="N82" s="22">
        <v>2587</v>
      </c>
      <c r="O82" s="22">
        <v>249</v>
      </c>
      <c r="P82" s="22">
        <f t="shared" si="10"/>
        <v>3616.2833999999998</v>
      </c>
      <c r="Q82" s="22">
        <v>1223.4277999999999</v>
      </c>
      <c r="R82" s="22">
        <v>2194.0643</v>
      </c>
      <c r="S82" s="22">
        <v>198.79130000000001</v>
      </c>
      <c r="T82" s="23">
        <f t="shared" si="6"/>
        <v>3476.0516916345659</v>
      </c>
      <c r="U82" s="22">
        <f t="shared" si="6"/>
        <v>3441.2181331828497</v>
      </c>
      <c r="V82" s="22">
        <f t="shared" si="6"/>
        <v>3461.9303545479493</v>
      </c>
      <c r="W82" s="22">
        <f t="shared" si="6"/>
        <v>3846.2865326601323</v>
      </c>
      <c r="X82" s="23">
        <f>_xlfn.XLOOKUP(C82,$B$5:$B$10,$X$5:$X$10)</f>
        <v>2996.274588108115</v>
      </c>
    </row>
    <row r="83" spans="1:24" x14ac:dyDescent="0.35">
      <c r="A83" s="21" t="s">
        <v>162</v>
      </c>
      <c r="B83" s="21" t="s">
        <v>163</v>
      </c>
      <c r="C83" s="40" t="s">
        <v>16</v>
      </c>
      <c r="D83" s="22">
        <f t="shared" si="7"/>
        <v>12347947.91</v>
      </c>
      <c r="E83" s="22">
        <v>3614508.83</v>
      </c>
      <c r="F83" s="22">
        <v>7990533.8800000008</v>
      </c>
      <c r="G83" s="22">
        <v>742905.20000000007</v>
      </c>
      <c r="H83" s="22">
        <f t="shared" si="8"/>
        <v>12347947.91</v>
      </c>
      <c r="I83" s="22">
        <v>3614508.83</v>
      </c>
      <c r="J83" s="22">
        <v>7990533.8800000008</v>
      </c>
      <c r="K83" s="22">
        <v>742905.20000000007</v>
      </c>
      <c r="L83" s="22">
        <f t="shared" si="9"/>
        <v>7105</v>
      </c>
      <c r="M83" s="22">
        <v>1923</v>
      </c>
      <c r="N83" s="22">
        <v>4743</v>
      </c>
      <c r="O83" s="22">
        <v>439</v>
      </c>
      <c r="P83" s="22">
        <f t="shared" si="10"/>
        <v>3969.4639999999995</v>
      </c>
      <c r="Q83" s="22">
        <v>1063.2711999999999</v>
      </c>
      <c r="R83" s="22">
        <v>2666.9110999999998</v>
      </c>
      <c r="S83" s="22">
        <v>239.28170000000003</v>
      </c>
      <c r="T83" s="23">
        <f t="shared" si="6"/>
        <v>3110.7343233242577</v>
      </c>
      <c r="U83" s="22">
        <f t="shared" si="6"/>
        <v>3399.423242160608</v>
      </c>
      <c r="V83" s="22">
        <f t="shared" si="6"/>
        <v>2996.1755680569936</v>
      </c>
      <c r="W83" s="22">
        <f t="shared" si="6"/>
        <v>3104.7305330913314</v>
      </c>
      <c r="X83" s="23">
        <f>_xlfn.XLOOKUP(C83,$B$5:$B$10,$X$5:$X$10)</f>
        <v>2996.274588108115</v>
      </c>
    </row>
    <row r="84" spans="1:24" x14ac:dyDescent="0.35">
      <c r="A84" s="21" t="s">
        <v>164</v>
      </c>
      <c r="B84" s="29" t="s">
        <v>165</v>
      </c>
      <c r="C84" s="42" t="s">
        <v>16</v>
      </c>
      <c r="D84" s="24">
        <f t="shared" si="7"/>
        <v>4018105.45</v>
      </c>
      <c r="E84" s="24">
        <v>728713.62000000011</v>
      </c>
      <c r="F84" s="24">
        <v>2801932.5</v>
      </c>
      <c r="G84" s="24">
        <v>487459.32999999996</v>
      </c>
      <c r="H84" s="24">
        <f t="shared" si="8"/>
        <v>4018105.45</v>
      </c>
      <c r="I84" s="24">
        <v>728713.62000000011</v>
      </c>
      <c r="J84" s="24">
        <v>2801932.5</v>
      </c>
      <c r="K84" s="24">
        <v>487459.32999999996</v>
      </c>
      <c r="L84" s="24">
        <f t="shared" si="9"/>
        <v>1642</v>
      </c>
      <c r="M84" s="24">
        <v>221</v>
      </c>
      <c r="N84" s="24">
        <v>1358</v>
      </c>
      <c r="O84" s="24">
        <v>63</v>
      </c>
      <c r="P84" s="24">
        <f t="shared" si="10"/>
        <v>1937.1619999999998</v>
      </c>
      <c r="Q84" s="24">
        <v>279.74160000000001</v>
      </c>
      <c r="R84" s="24">
        <v>1100.0908000000002</v>
      </c>
      <c r="S84" s="24">
        <v>557.32959999999957</v>
      </c>
      <c r="T84" s="30">
        <f t="shared" si="6"/>
        <v>2074.2227289199359</v>
      </c>
      <c r="U84" s="24">
        <f t="shared" si="6"/>
        <v>2604.9526420096263</v>
      </c>
      <c r="V84" s="24">
        <f t="shared" si="6"/>
        <v>2547.0011202711626</v>
      </c>
      <c r="W84" s="24">
        <f t="shared" si="6"/>
        <v>874.63384324105584</v>
      </c>
      <c r="X84" s="30">
        <f>_xlfn.XLOOKUP(C84,$B$5:$B$10,$X$5:$X$10)</f>
        <v>2996.274588108115</v>
      </c>
    </row>
    <row r="85" spans="1:24" ht="15" thickBot="1" x14ac:dyDescent="0.4">
      <c r="A85" s="31" t="s">
        <v>166</v>
      </c>
      <c r="B85" s="32" t="s">
        <v>167</v>
      </c>
      <c r="C85" s="43" t="s">
        <v>16</v>
      </c>
      <c r="D85" s="33">
        <f t="shared" si="7"/>
        <v>716659.19999999995</v>
      </c>
      <c r="E85" s="33">
        <v>261041.58</v>
      </c>
      <c r="F85" s="33">
        <v>374192.87999999995</v>
      </c>
      <c r="G85" s="33">
        <v>81424.739999999991</v>
      </c>
      <c r="H85" s="33">
        <f t="shared" si="8"/>
        <v>716456.48</v>
      </c>
      <c r="I85" s="33">
        <v>261041.58</v>
      </c>
      <c r="J85" s="33">
        <v>374192.87999999995</v>
      </c>
      <c r="K85" s="33">
        <v>81222.01999999999</v>
      </c>
      <c r="L85" s="33">
        <f t="shared" si="9"/>
        <v>400</v>
      </c>
      <c r="M85" s="33">
        <v>86</v>
      </c>
      <c r="N85" s="33">
        <v>242</v>
      </c>
      <c r="O85" s="33">
        <v>72</v>
      </c>
      <c r="P85" s="33">
        <f t="shared" si="10"/>
        <v>457.08540000000011</v>
      </c>
      <c r="Q85" s="33">
        <v>88.08550000000001</v>
      </c>
      <c r="R85" s="33">
        <v>284.75990000000007</v>
      </c>
      <c r="S85" s="33">
        <v>84.24</v>
      </c>
      <c r="T85" s="34">
        <f t="shared" si="6"/>
        <v>1567.44555831361</v>
      </c>
      <c r="U85" s="33">
        <f t="shared" si="6"/>
        <v>2963.5022790357093</v>
      </c>
      <c r="V85" s="33">
        <f t="shared" si="6"/>
        <v>1314.0645154040294</v>
      </c>
      <c r="W85" s="33">
        <f t="shared" si="6"/>
        <v>964.17402659069319</v>
      </c>
      <c r="X85" s="34">
        <f>_xlfn.XLOOKUP(C85,$B$5:$B$10,$X$5:$X$10)</f>
        <v>2996.274588108115</v>
      </c>
    </row>
    <row r="86" spans="1:24" x14ac:dyDescent="0.35">
      <c r="A86" s="21" t="s">
        <v>168</v>
      </c>
      <c r="B86" s="29" t="s">
        <v>169</v>
      </c>
      <c r="C86" s="42" t="s">
        <v>17</v>
      </c>
      <c r="D86" s="24">
        <f t="shared" si="7"/>
        <v>9898955.4699999969</v>
      </c>
      <c r="E86" s="24">
        <v>2683797.1700000013</v>
      </c>
      <c r="F86" s="24">
        <v>6677830.7999999952</v>
      </c>
      <c r="G86" s="24">
        <v>537327.5</v>
      </c>
      <c r="H86" s="24">
        <f t="shared" si="8"/>
        <v>9806520.7699999958</v>
      </c>
      <c r="I86" s="24">
        <v>2657662.8700000015</v>
      </c>
      <c r="J86" s="24">
        <v>6612903.2099999953</v>
      </c>
      <c r="K86" s="24">
        <v>535954.69000000006</v>
      </c>
      <c r="L86" s="24">
        <f t="shared" si="9"/>
        <v>3281</v>
      </c>
      <c r="M86" s="24">
        <v>1051</v>
      </c>
      <c r="N86" s="24">
        <v>2007</v>
      </c>
      <c r="O86" s="24">
        <v>223</v>
      </c>
      <c r="P86" s="24">
        <f t="shared" si="10"/>
        <v>2776.2459000000008</v>
      </c>
      <c r="Q86" s="24">
        <v>777.9527999999998</v>
      </c>
      <c r="R86" s="24">
        <v>1843.1734000000006</v>
      </c>
      <c r="S86" s="24">
        <v>155.11970000000002</v>
      </c>
      <c r="T86" s="30">
        <f t="shared" si="6"/>
        <v>3532.2954533674388</v>
      </c>
      <c r="U86" s="24">
        <f t="shared" si="6"/>
        <v>3416.2263700317067</v>
      </c>
      <c r="V86" s="24">
        <f t="shared" si="6"/>
        <v>3587.781382912749</v>
      </c>
      <c r="W86" s="24">
        <f t="shared" si="6"/>
        <v>3455.1039616502608</v>
      </c>
      <c r="X86" s="30">
        <f>_xlfn.XLOOKUP(C86,$B$5:$B$10,$X$5:$X$10)</f>
        <v>2963.1488978381594</v>
      </c>
    </row>
    <row r="87" spans="1:24" x14ac:dyDescent="0.35">
      <c r="A87" s="21" t="s">
        <v>170</v>
      </c>
      <c r="B87" s="29" t="s">
        <v>171</v>
      </c>
      <c r="C87" s="42" t="s">
        <v>17</v>
      </c>
      <c r="D87" s="24">
        <f t="shared" si="7"/>
        <v>9054070.6799999997</v>
      </c>
      <c r="E87" s="24">
        <v>3862792.3400000008</v>
      </c>
      <c r="F87" s="24">
        <v>4444258.6499999994</v>
      </c>
      <c r="G87" s="24">
        <v>747019.68999999983</v>
      </c>
      <c r="H87" s="24">
        <f t="shared" si="8"/>
        <v>8945892.3200000003</v>
      </c>
      <c r="I87" s="24">
        <v>3822483.8200000008</v>
      </c>
      <c r="J87" s="24">
        <v>4386448.17</v>
      </c>
      <c r="K87" s="24">
        <v>736960.32999999984</v>
      </c>
      <c r="L87" s="24">
        <f t="shared" si="9"/>
        <v>3308</v>
      </c>
      <c r="M87" s="24">
        <v>1496</v>
      </c>
      <c r="N87" s="24">
        <v>1446</v>
      </c>
      <c r="O87" s="24">
        <v>366</v>
      </c>
      <c r="P87" s="24">
        <f t="shared" si="10"/>
        <v>2824.0904999999989</v>
      </c>
      <c r="Q87" s="24">
        <v>1151.6507999999994</v>
      </c>
      <c r="R87" s="24">
        <v>1384.7227999999996</v>
      </c>
      <c r="S87" s="24">
        <v>287.71690000000007</v>
      </c>
      <c r="T87" s="30">
        <f t="shared" si="6"/>
        <v>3167.7073804823194</v>
      </c>
      <c r="U87" s="24">
        <f t="shared" si="6"/>
        <v>3319.1344285958926</v>
      </c>
      <c r="V87" s="24">
        <f t="shared" si="6"/>
        <v>3167.7445984134883</v>
      </c>
      <c r="W87" s="24">
        <f t="shared" si="6"/>
        <v>2561.4078630765162</v>
      </c>
      <c r="X87" s="30">
        <f>_xlfn.XLOOKUP(C87,$B$5:$B$10,$X$5:$X$10)</f>
        <v>2963.1488978381594</v>
      </c>
    </row>
    <row r="88" spans="1:24" x14ac:dyDescent="0.35">
      <c r="A88" s="21" t="s">
        <v>172</v>
      </c>
      <c r="B88" s="29" t="s">
        <v>173</v>
      </c>
      <c r="C88" s="42" t="s">
        <v>17</v>
      </c>
      <c r="D88" s="24">
        <f t="shared" si="7"/>
        <v>1413618.0600000003</v>
      </c>
      <c r="E88" s="24">
        <v>466516.22</v>
      </c>
      <c r="F88" s="24">
        <v>857797.56000000029</v>
      </c>
      <c r="G88" s="24">
        <v>89304.280000000013</v>
      </c>
      <c r="H88" s="24">
        <f t="shared" si="8"/>
        <v>1412534.6700000002</v>
      </c>
      <c r="I88" s="24">
        <v>466119.72</v>
      </c>
      <c r="J88" s="24">
        <v>857269.27000000025</v>
      </c>
      <c r="K88" s="24">
        <v>89145.680000000008</v>
      </c>
      <c r="L88" s="24">
        <f t="shared" si="9"/>
        <v>296</v>
      </c>
      <c r="M88" s="24">
        <v>88</v>
      </c>
      <c r="N88" s="24">
        <v>186</v>
      </c>
      <c r="O88" s="24">
        <v>22</v>
      </c>
      <c r="P88" s="24">
        <f t="shared" si="10"/>
        <v>481.52769999999998</v>
      </c>
      <c r="Q88" s="24">
        <v>148.38340000000002</v>
      </c>
      <c r="R88" s="24">
        <v>302.57670000000002</v>
      </c>
      <c r="S88" s="24">
        <v>30.567599999999999</v>
      </c>
      <c r="T88" s="30">
        <f t="shared" si="6"/>
        <v>2933.4442649924399</v>
      </c>
      <c r="U88" s="24">
        <f t="shared" si="6"/>
        <v>3141.319851142378</v>
      </c>
      <c r="V88" s="24">
        <f t="shared" si="6"/>
        <v>2833.2296240920077</v>
      </c>
      <c r="W88" s="24">
        <f t="shared" si="6"/>
        <v>2916.3454114814381</v>
      </c>
      <c r="X88" s="30">
        <f>_xlfn.XLOOKUP(C88,$B$5:$B$10,$X$5:$X$10)</f>
        <v>2963.1488978381594</v>
      </c>
    </row>
    <row r="89" spans="1:24" x14ac:dyDescent="0.35">
      <c r="A89" s="21" t="s">
        <v>174</v>
      </c>
      <c r="B89" s="29" t="s">
        <v>175</v>
      </c>
      <c r="C89" s="42" t="s">
        <v>17</v>
      </c>
      <c r="D89" s="24">
        <f t="shared" si="7"/>
        <v>9571183.7200000025</v>
      </c>
      <c r="E89" s="24">
        <v>3044206.5099999984</v>
      </c>
      <c r="F89" s="24">
        <v>5910178.0000000028</v>
      </c>
      <c r="G89" s="24">
        <v>616799.21000000008</v>
      </c>
      <c r="H89" s="24">
        <f t="shared" si="8"/>
        <v>9379556.5600000005</v>
      </c>
      <c r="I89" s="24">
        <v>2991801.7799999984</v>
      </c>
      <c r="J89" s="24">
        <v>5780224.4300000025</v>
      </c>
      <c r="K89" s="24">
        <v>607530.35000000009</v>
      </c>
      <c r="L89" s="24">
        <f t="shared" si="9"/>
        <v>2699</v>
      </c>
      <c r="M89" s="24">
        <v>1021</v>
      </c>
      <c r="N89" s="24">
        <v>1505</v>
      </c>
      <c r="O89" s="24">
        <v>173</v>
      </c>
      <c r="P89" s="24">
        <f t="shared" si="10"/>
        <v>2900.6196</v>
      </c>
      <c r="Q89" s="24">
        <v>1009.4831000000003</v>
      </c>
      <c r="R89" s="24">
        <v>1676.7513999999996</v>
      </c>
      <c r="S89" s="24">
        <v>214.38509999999997</v>
      </c>
      <c r="T89" s="30">
        <f t="shared" si="6"/>
        <v>3233.6389645853596</v>
      </c>
      <c r="U89" s="24">
        <f t="shared" si="6"/>
        <v>2963.696747374966</v>
      </c>
      <c r="V89" s="24">
        <f t="shared" si="6"/>
        <v>3447.2757440369537</v>
      </c>
      <c r="W89" s="24">
        <f t="shared" si="6"/>
        <v>2833.8273042296323</v>
      </c>
      <c r="X89" s="30">
        <f>_xlfn.XLOOKUP(C89,$B$5:$B$10,$X$5:$X$10)</f>
        <v>2963.1488978381594</v>
      </c>
    </row>
    <row r="90" spans="1:24" x14ac:dyDescent="0.35">
      <c r="A90" s="21" t="s">
        <v>176</v>
      </c>
      <c r="B90" s="29" t="s">
        <v>177</v>
      </c>
      <c r="C90" s="42" t="s">
        <v>17</v>
      </c>
      <c r="D90" s="24">
        <f t="shared" si="7"/>
        <v>2784336.29</v>
      </c>
      <c r="E90" s="24">
        <v>845546.83</v>
      </c>
      <c r="F90" s="24">
        <v>1814980.27</v>
      </c>
      <c r="G90" s="24">
        <v>123809.19</v>
      </c>
      <c r="H90" s="24">
        <f t="shared" si="8"/>
        <v>2765844.26</v>
      </c>
      <c r="I90" s="24">
        <v>840782.99</v>
      </c>
      <c r="J90" s="24">
        <v>1802527.95</v>
      </c>
      <c r="K90" s="24">
        <v>122533.32</v>
      </c>
      <c r="L90" s="24">
        <f t="shared" si="9"/>
        <v>918</v>
      </c>
      <c r="M90" s="24">
        <v>265</v>
      </c>
      <c r="N90" s="24">
        <v>622</v>
      </c>
      <c r="O90" s="24">
        <v>31</v>
      </c>
      <c r="P90" s="24">
        <f t="shared" si="10"/>
        <v>879.70540000000005</v>
      </c>
      <c r="Q90" s="24">
        <v>248.80619999999999</v>
      </c>
      <c r="R90" s="24">
        <v>594.52170000000012</v>
      </c>
      <c r="S90" s="24">
        <v>36.377499999999998</v>
      </c>
      <c r="T90" s="30">
        <f t="shared" si="6"/>
        <v>3144.0573855747612</v>
      </c>
      <c r="U90" s="24">
        <f t="shared" si="6"/>
        <v>3379.2686436270478</v>
      </c>
      <c r="V90" s="24">
        <f t="shared" si="6"/>
        <v>3031.895976210792</v>
      </c>
      <c r="W90" s="24">
        <f t="shared" si="6"/>
        <v>3368.3821043227272</v>
      </c>
      <c r="X90" s="30">
        <f>_xlfn.XLOOKUP(C90,$B$5:$B$10,$X$5:$X$10)</f>
        <v>2963.1488978381594</v>
      </c>
    </row>
    <row r="91" spans="1:24" x14ac:dyDescent="0.35">
      <c r="A91" s="21" t="s">
        <v>178</v>
      </c>
      <c r="B91" s="29" t="s">
        <v>179</v>
      </c>
      <c r="C91" s="42" t="s">
        <v>17</v>
      </c>
      <c r="D91" s="24">
        <f t="shared" si="7"/>
        <v>3430178.2099999995</v>
      </c>
      <c r="E91" s="24">
        <v>708842.33999999985</v>
      </c>
      <c r="F91" s="24">
        <v>2552278.1499999994</v>
      </c>
      <c r="G91" s="24">
        <v>169057.72</v>
      </c>
      <c r="H91" s="24">
        <f t="shared" si="8"/>
        <v>3413862.1599999992</v>
      </c>
      <c r="I91" s="24">
        <v>707256.33999999985</v>
      </c>
      <c r="J91" s="24">
        <v>2537696.1099999994</v>
      </c>
      <c r="K91" s="24">
        <v>168909.71</v>
      </c>
      <c r="L91" s="24">
        <f t="shared" si="9"/>
        <v>1167</v>
      </c>
      <c r="M91" s="24">
        <v>279</v>
      </c>
      <c r="N91" s="24">
        <v>805</v>
      </c>
      <c r="O91" s="24">
        <v>83</v>
      </c>
      <c r="P91" s="24">
        <f t="shared" si="10"/>
        <v>909.90779999999995</v>
      </c>
      <c r="Q91" s="24">
        <v>212.86940000000001</v>
      </c>
      <c r="R91" s="24">
        <v>636.71879999999987</v>
      </c>
      <c r="S91" s="24">
        <v>60.319600000000001</v>
      </c>
      <c r="T91" s="30">
        <f t="shared" si="6"/>
        <v>3751.8770143524425</v>
      </c>
      <c r="U91" s="24">
        <f t="shared" si="6"/>
        <v>3322.4894700694408</v>
      </c>
      <c r="V91" s="24">
        <f t="shared" si="6"/>
        <v>3985.58376162287</v>
      </c>
      <c r="W91" s="24">
        <f t="shared" si="6"/>
        <v>2800.2458570680174</v>
      </c>
      <c r="X91" s="30">
        <f>_xlfn.XLOOKUP(C91,$B$5:$B$10,$X$5:$X$10)</f>
        <v>2963.1488978381594</v>
      </c>
    </row>
    <row r="92" spans="1:24" x14ac:dyDescent="0.35">
      <c r="A92" s="21" t="s">
        <v>180</v>
      </c>
      <c r="B92" s="29" t="s">
        <v>181</v>
      </c>
      <c r="C92" s="42" t="s">
        <v>17</v>
      </c>
      <c r="D92" s="24">
        <f t="shared" si="7"/>
        <v>5431609.7700000014</v>
      </c>
      <c r="E92" s="24">
        <v>905668.69</v>
      </c>
      <c r="F92" s="24">
        <v>4350556.9200000009</v>
      </c>
      <c r="G92" s="24">
        <v>175384.16</v>
      </c>
      <c r="H92" s="24">
        <f t="shared" si="8"/>
        <v>5381412.4900000002</v>
      </c>
      <c r="I92" s="24">
        <v>892523.05999999994</v>
      </c>
      <c r="J92" s="24">
        <v>4313624.3500000006</v>
      </c>
      <c r="K92" s="24">
        <v>175265.08000000002</v>
      </c>
      <c r="L92" s="24">
        <f t="shared" si="9"/>
        <v>1759</v>
      </c>
      <c r="M92" s="24">
        <v>329</v>
      </c>
      <c r="N92" s="24">
        <v>1360</v>
      </c>
      <c r="O92" s="24">
        <v>70</v>
      </c>
      <c r="P92" s="24">
        <f t="shared" si="10"/>
        <v>1412.5514999999996</v>
      </c>
      <c r="Q92" s="24">
        <v>256.14310000000012</v>
      </c>
      <c r="R92" s="24">
        <v>1107.2226999999996</v>
      </c>
      <c r="S92" s="24">
        <v>49.185699999999997</v>
      </c>
      <c r="T92" s="30">
        <f t="shared" si="6"/>
        <v>3809.7106477179782</v>
      </c>
      <c r="U92" s="24">
        <f t="shared" si="6"/>
        <v>3484.4704385946743</v>
      </c>
      <c r="V92" s="24">
        <f t="shared" si="6"/>
        <v>3895.8958753284251</v>
      </c>
      <c r="W92" s="24">
        <f t="shared" si="6"/>
        <v>3563.3340584763464</v>
      </c>
      <c r="X92" s="30">
        <f>_xlfn.XLOOKUP(C92,$B$5:$B$10,$X$5:$X$10)</f>
        <v>2963.1488978381594</v>
      </c>
    </row>
    <row r="93" spans="1:24" x14ac:dyDescent="0.35">
      <c r="A93" s="21" t="s">
        <v>182</v>
      </c>
      <c r="B93" s="29" t="s">
        <v>183</v>
      </c>
      <c r="C93" s="42" t="s">
        <v>17</v>
      </c>
      <c r="D93" s="24">
        <f t="shared" si="7"/>
        <v>8597700.1900000032</v>
      </c>
      <c r="E93" s="24">
        <v>2835505.4700000035</v>
      </c>
      <c r="F93" s="24">
        <v>5124124.1800000006</v>
      </c>
      <c r="G93" s="24">
        <v>638070.53999999992</v>
      </c>
      <c r="H93" s="24">
        <f t="shared" si="8"/>
        <v>8561864.5500000045</v>
      </c>
      <c r="I93" s="24">
        <v>2823234.7500000033</v>
      </c>
      <c r="J93" s="24">
        <v>5103941.0600000005</v>
      </c>
      <c r="K93" s="24">
        <v>634688.73999999987</v>
      </c>
      <c r="L93" s="24">
        <f t="shared" si="9"/>
        <v>3107</v>
      </c>
      <c r="M93" s="24">
        <v>1041</v>
      </c>
      <c r="N93" s="24">
        <v>1821</v>
      </c>
      <c r="O93" s="24">
        <v>245</v>
      </c>
      <c r="P93" s="24">
        <f t="shared" si="10"/>
        <v>2489.0219999999999</v>
      </c>
      <c r="Q93" s="24">
        <v>832.99469999999985</v>
      </c>
      <c r="R93" s="24">
        <v>1465.2634999999998</v>
      </c>
      <c r="S93" s="24">
        <v>190.76380000000006</v>
      </c>
      <c r="T93" s="30">
        <f t="shared" si="6"/>
        <v>3439.8508932424079</v>
      </c>
      <c r="U93" s="24">
        <f t="shared" si="6"/>
        <v>3389.2589592706936</v>
      </c>
      <c r="V93" s="24">
        <f t="shared" si="6"/>
        <v>3483.2922952083372</v>
      </c>
      <c r="W93" s="24">
        <f t="shared" si="6"/>
        <v>3327.0921422198535</v>
      </c>
      <c r="X93" s="30">
        <f>_xlfn.XLOOKUP(C93,$B$5:$B$10,$X$5:$X$10)</f>
        <v>2963.1488978381594</v>
      </c>
    </row>
    <row r="94" spans="1:24" x14ac:dyDescent="0.35">
      <c r="A94" s="21" t="s">
        <v>184</v>
      </c>
      <c r="B94" s="29" t="s">
        <v>185</v>
      </c>
      <c r="C94" s="42" t="s">
        <v>17</v>
      </c>
      <c r="D94" s="24">
        <f t="shared" si="7"/>
        <v>13184101.699999997</v>
      </c>
      <c r="E94" s="24">
        <v>3328061.4700000016</v>
      </c>
      <c r="F94" s="24">
        <v>9420615.7199999951</v>
      </c>
      <c r="G94" s="24">
        <v>435424.50999999978</v>
      </c>
      <c r="H94" s="24">
        <f t="shared" si="8"/>
        <v>12942880.379999997</v>
      </c>
      <c r="I94" s="24">
        <v>3281769.5900000017</v>
      </c>
      <c r="J94" s="24">
        <v>9232862.3499999959</v>
      </c>
      <c r="K94" s="24">
        <v>428248.43999999983</v>
      </c>
      <c r="L94" s="24">
        <f t="shared" si="9"/>
        <v>4208</v>
      </c>
      <c r="M94" s="24">
        <v>1202</v>
      </c>
      <c r="N94" s="24">
        <v>2744</v>
      </c>
      <c r="O94" s="24">
        <v>262</v>
      </c>
      <c r="P94" s="24">
        <f t="shared" si="10"/>
        <v>3544.3917999999971</v>
      </c>
      <c r="Q94" s="24">
        <v>955.00309999999945</v>
      </c>
      <c r="R94" s="24">
        <v>2386.4520999999977</v>
      </c>
      <c r="S94" s="24">
        <v>202.9366</v>
      </c>
      <c r="T94" s="30">
        <f t="shared" si="6"/>
        <v>3651.6505821957967</v>
      </c>
      <c r="U94" s="24">
        <f t="shared" si="6"/>
        <v>3436.3967928481106</v>
      </c>
      <c r="V94" s="24">
        <f t="shared" si="6"/>
        <v>3868.8655640731295</v>
      </c>
      <c r="W94" s="24">
        <f t="shared" si="6"/>
        <v>2110.257292178936</v>
      </c>
      <c r="X94" s="30">
        <f>_xlfn.XLOOKUP(C94,$B$5:$B$10,$X$5:$X$10)</f>
        <v>2963.1488978381594</v>
      </c>
    </row>
    <row r="95" spans="1:24" x14ac:dyDescent="0.35">
      <c r="A95" s="21" t="s">
        <v>186</v>
      </c>
      <c r="B95" s="29" t="s">
        <v>187</v>
      </c>
      <c r="C95" s="42" t="s">
        <v>17</v>
      </c>
      <c r="D95" s="24">
        <f t="shared" si="7"/>
        <v>7638906.7100000046</v>
      </c>
      <c r="E95" s="24">
        <v>1469034.8200000005</v>
      </c>
      <c r="F95" s="24">
        <v>4713227.820000004</v>
      </c>
      <c r="G95" s="24">
        <v>1456644.0700000008</v>
      </c>
      <c r="H95" s="24">
        <f t="shared" si="8"/>
        <v>7489010.650000006</v>
      </c>
      <c r="I95" s="24">
        <v>1443429.7900000005</v>
      </c>
      <c r="J95" s="24">
        <v>4624665.6400000043</v>
      </c>
      <c r="K95" s="24">
        <v>1420915.2200000007</v>
      </c>
      <c r="L95" s="24">
        <f t="shared" si="9"/>
        <v>2718</v>
      </c>
      <c r="M95" s="24">
        <v>486</v>
      </c>
      <c r="N95" s="24">
        <v>1655</v>
      </c>
      <c r="O95" s="24">
        <v>577</v>
      </c>
      <c r="P95" s="24">
        <f t="shared" si="10"/>
        <v>2512.4014999999999</v>
      </c>
      <c r="Q95" s="24">
        <v>395.89730000000031</v>
      </c>
      <c r="R95" s="24">
        <v>1563.6266999999996</v>
      </c>
      <c r="S95" s="24">
        <v>552.87750000000017</v>
      </c>
      <c r="T95" s="30">
        <f t="shared" si="6"/>
        <v>2980.8176161334109</v>
      </c>
      <c r="U95" s="24">
        <f t="shared" si="6"/>
        <v>3645.9702806763253</v>
      </c>
      <c r="V95" s="24">
        <f t="shared" si="6"/>
        <v>2957.6532813106896</v>
      </c>
      <c r="W95" s="24">
        <f t="shared" si="6"/>
        <v>2570.0362557709441</v>
      </c>
      <c r="X95" s="30">
        <f>_xlfn.XLOOKUP(C95,$B$5:$B$10,$X$5:$X$10)</f>
        <v>2963.1488978381594</v>
      </c>
    </row>
    <row r="96" spans="1:24" x14ac:dyDescent="0.35">
      <c r="A96" s="21" t="s">
        <v>188</v>
      </c>
      <c r="B96" s="29" t="s">
        <v>189</v>
      </c>
      <c r="C96" s="42" t="s">
        <v>17</v>
      </c>
      <c r="D96" s="24">
        <f t="shared" si="7"/>
        <v>3530364.17</v>
      </c>
      <c r="E96" s="24">
        <v>720599.43000000017</v>
      </c>
      <c r="F96" s="24">
        <v>2630123.75</v>
      </c>
      <c r="G96" s="24">
        <v>179640.99</v>
      </c>
      <c r="H96" s="24">
        <f t="shared" si="8"/>
        <v>3481687.28</v>
      </c>
      <c r="I96" s="24">
        <v>716336.35000000021</v>
      </c>
      <c r="J96" s="24">
        <v>2587329.92</v>
      </c>
      <c r="K96" s="24">
        <v>178021.00999999998</v>
      </c>
      <c r="L96" s="24">
        <f t="shared" si="9"/>
        <v>1574</v>
      </c>
      <c r="M96" s="24">
        <v>284</v>
      </c>
      <c r="N96" s="24">
        <v>1222</v>
      </c>
      <c r="O96" s="24">
        <v>68</v>
      </c>
      <c r="P96" s="24">
        <f t="shared" si="10"/>
        <v>1157.7598999999996</v>
      </c>
      <c r="Q96" s="24">
        <v>218.0744</v>
      </c>
      <c r="R96" s="24">
        <v>893.94989999999962</v>
      </c>
      <c r="S96" s="24">
        <v>45.735599999999998</v>
      </c>
      <c r="T96" s="30">
        <f t="shared" si="6"/>
        <v>3007.2619374708011</v>
      </c>
      <c r="U96" s="24">
        <f t="shared" si="6"/>
        <v>3284.825499921129</v>
      </c>
      <c r="V96" s="24">
        <f t="shared" si="6"/>
        <v>2894.2672514421679</v>
      </c>
      <c r="W96" s="24">
        <f t="shared" si="6"/>
        <v>3892.3947646909623</v>
      </c>
      <c r="X96" s="30">
        <f>_xlfn.XLOOKUP(C96,$B$5:$B$10,$X$5:$X$10)</f>
        <v>2963.1488978381594</v>
      </c>
    </row>
    <row r="97" spans="1:24" x14ac:dyDescent="0.35">
      <c r="A97" s="21" t="s">
        <v>190</v>
      </c>
      <c r="B97" s="29" t="s">
        <v>191</v>
      </c>
      <c r="C97" s="42" t="s">
        <v>17</v>
      </c>
      <c r="D97" s="24">
        <f t="shared" si="7"/>
        <v>4489258.6100000022</v>
      </c>
      <c r="E97" s="24">
        <v>2417523.9200000027</v>
      </c>
      <c r="F97" s="24">
        <v>1736948.3299999996</v>
      </c>
      <c r="G97" s="24">
        <v>334786.36</v>
      </c>
      <c r="H97" s="24">
        <f t="shared" si="8"/>
        <v>4442068.5500000026</v>
      </c>
      <c r="I97" s="24">
        <v>2387907.9600000028</v>
      </c>
      <c r="J97" s="24">
        <v>1721223.3099999996</v>
      </c>
      <c r="K97" s="24">
        <v>332937.27999999997</v>
      </c>
      <c r="L97" s="24">
        <f t="shared" si="9"/>
        <v>1562</v>
      </c>
      <c r="M97" s="24">
        <v>890</v>
      </c>
      <c r="N97" s="24">
        <v>519</v>
      </c>
      <c r="O97" s="24">
        <v>153</v>
      </c>
      <c r="P97" s="24">
        <f t="shared" si="10"/>
        <v>1428.4929999999999</v>
      </c>
      <c r="Q97" s="24">
        <v>746.66820000000007</v>
      </c>
      <c r="R97" s="24">
        <v>589.44089999999983</v>
      </c>
      <c r="S97" s="24">
        <v>92.383900000000025</v>
      </c>
      <c r="T97" s="30">
        <f t="shared" si="6"/>
        <v>3109.6187030668002</v>
      </c>
      <c r="U97" s="24">
        <f t="shared" si="6"/>
        <v>3198.084450362293</v>
      </c>
      <c r="V97" s="24">
        <f t="shared" si="6"/>
        <v>2920.0948050941156</v>
      </c>
      <c r="W97" s="24">
        <f t="shared" si="6"/>
        <v>3603.8452587517941</v>
      </c>
      <c r="X97" s="30">
        <f>_xlfn.XLOOKUP(C97,$B$5:$B$10,$X$5:$X$10)</f>
        <v>2963.1488978381594</v>
      </c>
    </row>
    <row r="98" spans="1:24" x14ac:dyDescent="0.35">
      <c r="A98" s="21" t="s">
        <v>192</v>
      </c>
      <c r="B98" s="29" t="s">
        <v>193</v>
      </c>
      <c r="C98" s="42" t="s">
        <v>17</v>
      </c>
      <c r="D98" s="24">
        <f t="shared" si="7"/>
        <v>1502911.7100000002</v>
      </c>
      <c r="E98" s="24">
        <v>452530.49000000005</v>
      </c>
      <c r="F98" s="24">
        <v>945663.29000000015</v>
      </c>
      <c r="G98" s="24">
        <v>104717.93</v>
      </c>
      <c r="H98" s="24">
        <f t="shared" si="8"/>
        <v>1502911.7100000002</v>
      </c>
      <c r="I98" s="24">
        <v>452530.49000000005</v>
      </c>
      <c r="J98" s="24">
        <v>945663.29000000015</v>
      </c>
      <c r="K98" s="24">
        <v>104717.93</v>
      </c>
      <c r="L98" s="24">
        <f t="shared" si="9"/>
        <v>412</v>
      </c>
      <c r="M98" s="24">
        <v>114</v>
      </c>
      <c r="N98" s="24">
        <v>265</v>
      </c>
      <c r="O98" s="24">
        <v>33</v>
      </c>
      <c r="P98" s="24">
        <f t="shared" si="10"/>
        <v>479.00199999999995</v>
      </c>
      <c r="Q98" s="24">
        <v>133.89430000000002</v>
      </c>
      <c r="R98" s="24">
        <v>310.53889999999996</v>
      </c>
      <c r="S98" s="24">
        <v>34.568800000000003</v>
      </c>
      <c r="T98" s="30">
        <f t="shared" si="6"/>
        <v>3137.5896342812771</v>
      </c>
      <c r="U98" s="24">
        <f t="shared" si="6"/>
        <v>3379.7591831765803</v>
      </c>
      <c r="V98" s="24">
        <f t="shared" si="6"/>
        <v>3045.2329482715381</v>
      </c>
      <c r="W98" s="24">
        <f t="shared" si="6"/>
        <v>3029.2613570618587</v>
      </c>
      <c r="X98" s="30">
        <f>_xlfn.XLOOKUP(C98,$B$5:$B$10,$X$5:$X$10)</f>
        <v>2963.1488978381594</v>
      </c>
    </row>
    <row r="99" spans="1:24" x14ac:dyDescent="0.35">
      <c r="A99" s="21" t="s">
        <v>194</v>
      </c>
      <c r="B99" s="29" t="s">
        <v>195</v>
      </c>
      <c r="C99" s="42" t="s">
        <v>17</v>
      </c>
      <c r="D99" s="24">
        <f t="shared" si="7"/>
        <v>2780322.3499999996</v>
      </c>
      <c r="E99" s="24">
        <v>1190248.3399999999</v>
      </c>
      <c r="F99" s="24">
        <v>1382838.44</v>
      </c>
      <c r="G99" s="24">
        <v>207235.57000000004</v>
      </c>
      <c r="H99" s="24">
        <f t="shared" si="8"/>
        <v>2764513.1399999997</v>
      </c>
      <c r="I99" s="24">
        <v>1181471.2399999998</v>
      </c>
      <c r="J99" s="24">
        <v>1376329.71</v>
      </c>
      <c r="K99" s="24">
        <v>206712.19000000003</v>
      </c>
      <c r="L99" s="24">
        <f t="shared" si="9"/>
        <v>1073</v>
      </c>
      <c r="M99" s="24">
        <v>503</v>
      </c>
      <c r="N99" s="24">
        <v>469</v>
      </c>
      <c r="O99" s="24">
        <v>101</v>
      </c>
      <c r="P99" s="24">
        <f t="shared" si="10"/>
        <v>806.65559999999971</v>
      </c>
      <c r="Q99" s="24">
        <v>365.60399999999993</v>
      </c>
      <c r="R99" s="24">
        <v>365.87919999999974</v>
      </c>
      <c r="S99" s="24">
        <v>75.172399999999996</v>
      </c>
      <c r="T99" s="30">
        <f t="shared" si="6"/>
        <v>3427.1294217755394</v>
      </c>
      <c r="U99" s="24">
        <f t="shared" si="6"/>
        <v>3231.5599391691558</v>
      </c>
      <c r="V99" s="24">
        <f t="shared" si="6"/>
        <v>3761.7052568170066</v>
      </c>
      <c r="W99" s="24">
        <f t="shared" si="6"/>
        <v>2749.8415641911133</v>
      </c>
      <c r="X99" s="30">
        <f>_xlfn.XLOOKUP(C99,$B$5:$B$10,$X$5:$X$10)</f>
        <v>2963.1488978381594</v>
      </c>
    </row>
    <row r="100" spans="1:24" x14ac:dyDescent="0.35">
      <c r="A100" s="25" t="s">
        <v>196</v>
      </c>
      <c r="B100" s="37" t="s">
        <v>197</v>
      </c>
      <c r="C100" s="45" t="s">
        <v>17</v>
      </c>
      <c r="D100" s="28">
        <f t="shared" si="7"/>
        <v>6508439.5200000023</v>
      </c>
      <c r="E100" s="28">
        <v>1647047.4600000016</v>
      </c>
      <c r="F100" s="28">
        <v>4573009.1000000006</v>
      </c>
      <c r="G100" s="28">
        <v>288382.96000000002</v>
      </c>
      <c r="H100" s="28">
        <f t="shared" si="8"/>
        <v>6340578.8000000017</v>
      </c>
      <c r="I100" s="28">
        <v>1623095.8000000017</v>
      </c>
      <c r="J100" s="28">
        <v>4438332.4000000004</v>
      </c>
      <c r="K100" s="28">
        <v>279150.59999999998</v>
      </c>
      <c r="L100" s="28">
        <f t="shared" si="9"/>
        <v>3041</v>
      </c>
      <c r="M100" s="28">
        <v>684</v>
      </c>
      <c r="N100" s="28">
        <v>2227</v>
      </c>
      <c r="O100" s="28">
        <v>130</v>
      </c>
      <c r="P100" s="28">
        <f t="shared" si="10"/>
        <v>2074.5986000000003</v>
      </c>
      <c r="Q100" s="28">
        <v>460.76660000000015</v>
      </c>
      <c r="R100" s="28">
        <v>1527.8067000000001</v>
      </c>
      <c r="S100" s="28">
        <v>86.025299999999987</v>
      </c>
      <c r="T100" s="38">
        <f t="shared" si="6"/>
        <v>3056.2918532770632</v>
      </c>
      <c r="U100" s="28">
        <f t="shared" si="6"/>
        <v>3522.5986432176314</v>
      </c>
      <c r="V100" s="28">
        <f t="shared" si="6"/>
        <v>2905.0353032225871</v>
      </c>
      <c r="W100" s="28">
        <f t="shared" si="6"/>
        <v>3244.9825807059087</v>
      </c>
      <c r="X100" s="38">
        <f>_xlfn.XLOOKUP(C100,$B$5:$B$10,$X$5:$X$10)</f>
        <v>2963.1488978381594</v>
      </c>
    </row>
  </sheetData>
  <mergeCells count="3">
    <mergeCell ref="A2:A3"/>
    <mergeCell ref="B2:B3"/>
    <mergeCell ref="C2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1BDB-B8FF-4C9F-A54E-ED5623035A2E}">
  <dimension ref="A1:Y102"/>
  <sheetViews>
    <sheetView zoomScale="80" zoomScaleNormal="8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A2" sqref="A2:A3"/>
    </sheetView>
  </sheetViews>
  <sheetFormatPr defaultRowHeight="14.5" x14ac:dyDescent="0.35"/>
  <cols>
    <col min="1" max="1" width="7.81640625" customWidth="1"/>
    <col min="2" max="2" width="17.81640625" customWidth="1"/>
    <col min="3" max="3" width="23.08984375" customWidth="1"/>
    <col min="4" max="4" width="12.6328125" style="39" customWidth="1"/>
    <col min="5" max="5" width="10.7265625" customWidth="1"/>
    <col min="6" max="6" width="12.1796875" customWidth="1"/>
    <col min="7" max="8" width="11.1796875" customWidth="1"/>
    <col min="9" max="9" width="12.6328125" style="39" customWidth="1"/>
    <col min="10" max="10" width="12.453125" customWidth="1"/>
    <col min="11" max="11" width="12.1796875" customWidth="1"/>
    <col min="12" max="13" width="11.1796875" customWidth="1"/>
    <col min="14" max="14" width="12.6328125" style="39" customWidth="1"/>
    <col min="15" max="15" width="12.453125" customWidth="1"/>
    <col min="16" max="16" width="12.1796875" customWidth="1"/>
    <col min="17" max="18" width="11.1796875" customWidth="1"/>
  </cols>
  <sheetData>
    <row r="1" spans="1:18" ht="3.5" customHeight="1" x14ac:dyDescent="0.35">
      <c r="D1"/>
      <c r="I1"/>
      <c r="N1"/>
    </row>
    <row r="2" spans="1:18" ht="14.5" customHeight="1" thickBot="1" x14ac:dyDescent="0.4">
      <c r="A2" s="46" t="s">
        <v>0</v>
      </c>
      <c r="B2" s="46" t="s">
        <v>1</v>
      </c>
      <c r="C2" s="46" t="s">
        <v>212</v>
      </c>
      <c r="D2" s="52" t="s">
        <v>214</v>
      </c>
      <c r="E2" s="52"/>
      <c r="F2" s="52"/>
      <c r="G2" s="52"/>
      <c r="H2" s="53"/>
      <c r="I2" s="67" t="s">
        <v>215</v>
      </c>
      <c r="J2" s="52"/>
      <c r="K2" s="52"/>
      <c r="L2" s="52"/>
      <c r="M2" s="53"/>
      <c r="N2" s="67" t="s">
        <v>232</v>
      </c>
      <c r="O2" s="52"/>
      <c r="P2" s="52"/>
      <c r="Q2" s="52"/>
      <c r="R2" s="53"/>
    </row>
    <row r="3" spans="1:18" ht="42.5" customHeight="1" thickBot="1" x14ac:dyDescent="0.4">
      <c r="A3" s="47"/>
      <c r="B3" s="47"/>
      <c r="C3" s="47"/>
      <c r="D3" s="4" t="s">
        <v>205</v>
      </c>
      <c r="E3" s="4" t="s">
        <v>8</v>
      </c>
      <c r="F3" s="4" t="s">
        <v>216</v>
      </c>
      <c r="G3" s="4" t="s">
        <v>217</v>
      </c>
      <c r="H3" s="54" t="s">
        <v>218</v>
      </c>
      <c r="I3" s="4" t="s">
        <v>205</v>
      </c>
      <c r="J3" s="4" t="s">
        <v>8</v>
      </c>
      <c r="K3" s="4" t="s">
        <v>216</v>
      </c>
      <c r="L3" s="4" t="s">
        <v>217</v>
      </c>
      <c r="M3" s="54" t="s">
        <v>218</v>
      </c>
      <c r="N3" s="4" t="s">
        <v>205</v>
      </c>
      <c r="O3" s="4" t="s">
        <v>8</v>
      </c>
      <c r="P3" s="4" t="s">
        <v>216</v>
      </c>
      <c r="Q3" s="4" t="s">
        <v>217</v>
      </c>
      <c r="R3" s="54" t="s">
        <v>218</v>
      </c>
    </row>
    <row r="4" spans="1:18" ht="15" thickBot="1" x14ac:dyDescent="0.4">
      <c r="A4" s="5"/>
      <c r="B4" s="51" t="s">
        <v>11</v>
      </c>
      <c r="C4" s="5"/>
      <c r="D4" s="6">
        <f>SUM(D11:D100)</f>
        <v>758029</v>
      </c>
      <c r="E4" s="6">
        <f>SUM(E11:E100)</f>
        <v>789947.00090000057</v>
      </c>
      <c r="F4" s="6">
        <f>SUM(F11:F100)</f>
        <v>2974814547.3100014</v>
      </c>
      <c r="G4" s="6">
        <f>SUM(G11:G100)</f>
        <v>105007364.44999988</v>
      </c>
      <c r="H4" s="55">
        <f>IFERROR((F4-G4)/E4,"")</f>
        <v>3632.9110428805725</v>
      </c>
      <c r="I4" s="6">
        <f>SUM(I11:I100)</f>
        <v>608815</v>
      </c>
      <c r="J4" s="6">
        <f>SUM(J11:J100)</f>
        <v>644268.69119999977</v>
      </c>
      <c r="K4" s="6">
        <f>SUM(K11:K100)</f>
        <v>2472963183.3199997</v>
      </c>
      <c r="L4" s="6">
        <f>SUM(L11:L100)</f>
        <v>80267993.910000026</v>
      </c>
      <c r="M4" s="55">
        <f>IFERROR((K4-L4)/J4,"")</f>
        <v>3713.8157139894874</v>
      </c>
      <c r="N4" s="6">
        <f>SUM(N11:N100)</f>
        <v>0</v>
      </c>
      <c r="O4" s="6">
        <f>SUM(O11:O100)</f>
        <v>0</v>
      </c>
      <c r="P4" s="6">
        <f>SUM(P11:P100)</f>
        <v>0</v>
      </c>
      <c r="Q4" s="6">
        <f>SUM(Q11:Q100)</f>
        <v>0</v>
      </c>
      <c r="R4" s="55" t="str">
        <f>IFERROR((P4-Q4)/O4,"")</f>
        <v/>
      </c>
    </row>
    <row r="5" spans="1:18" s="13" customFormat="1" x14ac:dyDescent="0.35">
      <c r="A5" s="7"/>
      <c r="B5" s="8" t="s">
        <v>12</v>
      </c>
      <c r="C5" s="9"/>
      <c r="D5" s="56">
        <f>SUMIFS(D$11:D$100,$C$11:$C$100,$B5)</f>
        <v>39775</v>
      </c>
      <c r="E5" s="56">
        <f>SUMIFS(E$11:E$100,$C$11:$C$100,$B5)</f>
        <v>93596.600099999996</v>
      </c>
      <c r="F5" s="56">
        <f>SUMIFS(F$11:F$100,$C$11:$C$100,$B5)</f>
        <v>370400319.35000002</v>
      </c>
      <c r="G5" s="56">
        <f>SUMIFS(G$11:G$100,$C$11:$C$100,$B5)</f>
        <v>22066684.48</v>
      </c>
      <c r="H5" s="57">
        <f t="shared" ref="H5:H68" si="0">IFERROR((F5-G5)/E5,"")</f>
        <v>3721.6483771615121</v>
      </c>
      <c r="I5" s="56">
        <f>SUMIFS(I$11:I$100,$C$11:$C$100,$B5)</f>
        <v>39387</v>
      </c>
      <c r="J5" s="56">
        <f>SUMIFS(J$11:J$100,$C$11:$C$100,$B5)</f>
        <v>91146.296899999987</v>
      </c>
      <c r="K5" s="56">
        <f>SUMIFS(K$11:K$100,$C$11:$C$100,$B5)</f>
        <v>356899679.14999998</v>
      </c>
      <c r="L5" s="56">
        <f>SUMIFS(L$11:L$100,$C$11:$C$100,$B5)</f>
        <v>20207392.189999998</v>
      </c>
      <c r="M5" s="57">
        <f t="shared" ref="M5:M68" si="1">IFERROR((K5-L5)/J5,"")</f>
        <v>3693.976589409855</v>
      </c>
      <c r="N5" s="56">
        <f>SUMIFS(N$11:N$100,$C$11:$C$100,$B5)</f>
        <v>0</v>
      </c>
      <c r="O5" s="56">
        <f>SUMIFS(O$11:O$100,$C$11:$C$100,$B5)</f>
        <v>0</v>
      </c>
      <c r="P5" s="56">
        <f>SUMIFS(P$11:P$100,$C$11:$C$100,$B5)</f>
        <v>0</v>
      </c>
      <c r="Q5" s="56">
        <f>SUMIFS(Q$11:Q$100,$C$11:$C$100,$B5)</f>
        <v>0</v>
      </c>
      <c r="R5" s="57" t="str">
        <f t="shared" ref="R5:R68" si="2">IFERROR((P5-Q5)/O5,"")</f>
        <v/>
      </c>
    </row>
    <row r="6" spans="1:18" s="13" customFormat="1" x14ac:dyDescent="0.35">
      <c r="A6" s="7"/>
      <c r="B6" s="8" t="s">
        <v>13</v>
      </c>
      <c r="C6" s="9"/>
      <c r="D6" s="56">
        <f>SUMIFS(D$11:D$100,$C$11:$C$100,$B6)</f>
        <v>20558</v>
      </c>
      <c r="E6" s="56">
        <f>SUMIFS(E$11:E$100,$C$11:$C$100,$B6)</f>
        <v>24831.039499999999</v>
      </c>
      <c r="F6" s="56">
        <f>SUMIFS(F$11:F$100,$C$11:$C$100,$B6)</f>
        <v>112703761.13</v>
      </c>
      <c r="G6" s="56">
        <f>SUMIFS(G$11:G$100,$C$11:$C$100,$B6)</f>
        <v>8721584.5399999991</v>
      </c>
      <c r="H6" s="57">
        <f t="shared" si="0"/>
        <v>4187.5885457795675</v>
      </c>
      <c r="I6" s="56">
        <f>SUMIFS(I$11:I$100,$C$11:$C$100,$B6)</f>
        <v>19762</v>
      </c>
      <c r="J6" s="56">
        <f>SUMIFS(J$11:J$100,$C$11:$C$100,$B6)</f>
        <v>23544.1908</v>
      </c>
      <c r="K6" s="56">
        <f>SUMIFS(K$11:K$100,$C$11:$C$100,$B6)</f>
        <v>101761571.34</v>
      </c>
      <c r="L6" s="56">
        <f>SUMIFS(L$11:L$100,$C$11:$C$100,$B6)</f>
        <v>5432439.2100000009</v>
      </c>
      <c r="M6" s="57">
        <f t="shared" si="1"/>
        <v>4091.4182588938243</v>
      </c>
      <c r="N6" s="56">
        <f>SUMIFS(N$11:N$100,$C$11:$C$100,$B6)</f>
        <v>0</v>
      </c>
      <c r="O6" s="56">
        <f>SUMIFS(O$11:O$100,$C$11:$C$100,$B6)</f>
        <v>0</v>
      </c>
      <c r="P6" s="56">
        <f>SUMIFS(P$11:P$100,$C$11:$C$100,$B6)</f>
        <v>0</v>
      </c>
      <c r="Q6" s="56">
        <f>SUMIFS(Q$11:Q$100,$C$11:$C$100,$B6)</f>
        <v>0</v>
      </c>
      <c r="R6" s="57" t="str">
        <f t="shared" si="2"/>
        <v/>
      </c>
    </row>
    <row r="7" spans="1:18" s="13" customFormat="1" x14ac:dyDescent="0.35">
      <c r="A7" s="7"/>
      <c r="B7" s="8" t="s">
        <v>14</v>
      </c>
      <c r="C7" s="9"/>
      <c r="D7" s="56">
        <f>SUMIFS(D$11:D$100,$C$11:$C$100,$B7)</f>
        <v>161389</v>
      </c>
      <c r="E7" s="56">
        <f>SUMIFS(E$11:E$100,$C$11:$C$100,$B7)</f>
        <v>190203.1721</v>
      </c>
      <c r="F7" s="56">
        <f>SUMIFS(F$11:F$100,$C$11:$C$100,$B7)</f>
        <v>857819445.26999986</v>
      </c>
      <c r="G7" s="56">
        <f>SUMIFS(G$11:G$100,$C$11:$C$100,$B7)</f>
        <v>41039003.279999986</v>
      </c>
      <c r="H7" s="57">
        <f t="shared" si="0"/>
        <v>4294.2524720911315</v>
      </c>
      <c r="I7" s="56">
        <f>SUMIFS(I$11:I$100,$C$11:$C$100,$B7)</f>
        <v>158819</v>
      </c>
      <c r="J7" s="56">
        <f>SUMIFS(J$11:J$100,$C$11:$C$100,$B7)</f>
        <v>181752.64140000002</v>
      </c>
      <c r="K7" s="56">
        <f>SUMIFS(K$11:K$100,$C$11:$C$100,$B7)</f>
        <v>812200316.15999997</v>
      </c>
      <c r="L7" s="56">
        <f>SUMIFS(L$11:L$100,$C$11:$C$100,$B7)</f>
        <v>33946278.82</v>
      </c>
      <c r="M7" s="57">
        <f t="shared" si="1"/>
        <v>4281.9407263921048</v>
      </c>
      <c r="N7" s="56">
        <f>SUMIFS(N$11:N$100,$C$11:$C$100,$B7)</f>
        <v>0</v>
      </c>
      <c r="O7" s="56">
        <f>SUMIFS(O$11:O$100,$C$11:$C$100,$B7)</f>
        <v>0</v>
      </c>
      <c r="P7" s="56">
        <f>SUMIFS(P$11:P$100,$C$11:$C$100,$B7)</f>
        <v>0</v>
      </c>
      <c r="Q7" s="56">
        <f>SUMIFS(Q$11:Q$100,$C$11:$C$100,$B7)</f>
        <v>0</v>
      </c>
      <c r="R7" s="57" t="str">
        <f t="shared" si="2"/>
        <v/>
      </c>
    </row>
    <row r="8" spans="1:18" s="13" customFormat="1" x14ac:dyDescent="0.35">
      <c r="A8" s="7"/>
      <c r="B8" s="8" t="s">
        <v>15</v>
      </c>
      <c r="C8" s="9"/>
      <c r="D8" s="56">
        <f>SUMIFS(D$11:D$100,$C$11:$C$100,$B8)</f>
        <v>233179</v>
      </c>
      <c r="E8" s="56">
        <f>SUMIFS(E$11:E$100,$C$11:$C$100,$B8)</f>
        <v>232444.48419999998</v>
      </c>
      <c r="F8" s="56">
        <f>SUMIFS(F$11:F$100,$C$11:$C$100,$B8)</f>
        <v>884779495.47000015</v>
      </c>
      <c r="G8" s="56">
        <f>SUMIFS(G$11:G$100,$C$11:$C$100,$B8)</f>
        <v>19224291.22000001</v>
      </c>
      <c r="H8" s="57">
        <f t="shared" si="0"/>
        <v>3723.7072207971119</v>
      </c>
      <c r="I8" s="56">
        <f>SUMIFS(I$11:I$100,$C$11:$C$100,$B8)</f>
        <v>193061</v>
      </c>
      <c r="J8" s="56">
        <f>SUMIFS(J$11:J$100,$C$11:$C$100,$B8)</f>
        <v>189795.9798</v>
      </c>
      <c r="K8" s="56">
        <f>SUMIFS(K$11:K$100,$C$11:$C$100,$B8)</f>
        <v>722666293.14999998</v>
      </c>
      <c r="L8" s="56">
        <f>SUMIFS(L$11:L$100,$C$11:$C$100,$B8)</f>
        <v>13108178.319999998</v>
      </c>
      <c r="M8" s="57">
        <f t="shared" si="1"/>
        <v>3738.5307927897425</v>
      </c>
      <c r="N8" s="56">
        <f>SUMIFS(N$11:N$100,$C$11:$C$100,$B8)</f>
        <v>0</v>
      </c>
      <c r="O8" s="56">
        <f>SUMIFS(O$11:O$100,$C$11:$C$100,$B8)</f>
        <v>0</v>
      </c>
      <c r="P8" s="56">
        <f>SUMIFS(P$11:P$100,$C$11:$C$100,$B8)</f>
        <v>0</v>
      </c>
      <c r="Q8" s="56">
        <f>SUMIFS(Q$11:Q$100,$C$11:$C$100,$B8)</f>
        <v>0</v>
      </c>
      <c r="R8" s="57" t="str">
        <f t="shared" si="2"/>
        <v/>
      </c>
    </row>
    <row r="9" spans="1:18" s="13" customFormat="1" x14ac:dyDescent="0.35">
      <c r="A9" s="7"/>
      <c r="B9" s="8" t="s">
        <v>16</v>
      </c>
      <c r="C9" s="9"/>
      <c r="D9" s="56">
        <f>SUMIFS(D$11:D$100,$C$11:$C$100,$B9)</f>
        <v>274443</v>
      </c>
      <c r="E9" s="56">
        <f>SUMIFS(E$11:E$100,$C$11:$C$100,$B9)</f>
        <v>224402.99490000002</v>
      </c>
      <c r="F9" s="56">
        <f>SUMIFS(F$11:F$100,$C$11:$C$100,$B9)</f>
        <v>669931723.02999997</v>
      </c>
      <c r="G9" s="56">
        <f>SUMIFS(G$11:G$100,$C$11:$C$100,$B9)</f>
        <v>12770982.059999995</v>
      </c>
      <c r="H9" s="57">
        <f t="shared" si="0"/>
        <v>2928.4847168053548</v>
      </c>
      <c r="I9" s="56">
        <f>SUMIFS(I$11:I$100,$C$11:$C$100,$B9)</f>
        <v>176248</v>
      </c>
      <c r="J9" s="56">
        <f>SUMIFS(J$11:J$100,$C$11:$C$100,$B9)</f>
        <v>139761.97530000002</v>
      </c>
      <c r="K9" s="56">
        <f>SUMIFS(K$11:K$100,$C$11:$C$100,$B9)</f>
        <v>422054675.47000003</v>
      </c>
      <c r="L9" s="56">
        <f>SUMIFS(L$11:L$100,$C$11:$C$100,$B9)</f>
        <v>6752320.9500000011</v>
      </c>
      <c r="M9" s="57">
        <f t="shared" si="1"/>
        <v>2971.4974593665461</v>
      </c>
      <c r="N9" s="56">
        <f>SUMIFS(N$11:N$100,$C$11:$C$100,$B9)</f>
        <v>0</v>
      </c>
      <c r="O9" s="56">
        <f>SUMIFS(O$11:O$100,$C$11:$C$100,$B9)</f>
        <v>0</v>
      </c>
      <c r="P9" s="56">
        <f>SUMIFS(P$11:P$100,$C$11:$C$100,$B9)</f>
        <v>0</v>
      </c>
      <c r="Q9" s="56">
        <f>SUMIFS(Q$11:Q$100,$C$11:$C$100,$B9)</f>
        <v>0</v>
      </c>
      <c r="R9" s="57" t="str">
        <f t="shared" si="2"/>
        <v/>
      </c>
    </row>
    <row r="10" spans="1:18" s="20" customFormat="1" ht="15" thickBot="1" x14ac:dyDescent="0.4">
      <c r="A10" s="14"/>
      <c r="B10" s="15" t="s">
        <v>17</v>
      </c>
      <c r="C10" s="16"/>
      <c r="D10" s="17">
        <f>SUMIFS(D$11:D$100,$C$11:$C$100,$B10)</f>
        <v>28685</v>
      </c>
      <c r="E10" s="17">
        <f>SUMIFS(E$11:E$100,$C$11:$C$100,$B10)</f>
        <v>24468.7101</v>
      </c>
      <c r="F10" s="17">
        <f>SUMIFS(F$11:F$100,$C$11:$C$100,$B10)</f>
        <v>79179803.060000002</v>
      </c>
      <c r="G10" s="17">
        <f>SUMIFS(G$11:G$100,$C$11:$C$100,$B10)</f>
        <v>1184818.8700000001</v>
      </c>
      <c r="H10" s="58">
        <f t="shared" si="0"/>
        <v>3187.5396729637987</v>
      </c>
      <c r="I10" s="17">
        <f>SUMIFS(I$11:I$100,$C$11:$C$100,$B10)</f>
        <v>21538</v>
      </c>
      <c r="J10" s="17">
        <f>SUMIFS(J$11:J$100,$C$11:$C$100,$B10)</f>
        <v>18267.607</v>
      </c>
      <c r="K10" s="17">
        <f>SUMIFS(K$11:K$100,$C$11:$C$100,$B10)</f>
        <v>57380648.050000004</v>
      </c>
      <c r="L10" s="17">
        <f>SUMIFS(L$11:L$100,$C$11:$C$100,$B10)</f>
        <v>821384.42</v>
      </c>
      <c r="M10" s="58">
        <f t="shared" si="1"/>
        <v>3096.1506687767042</v>
      </c>
      <c r="N10" s="17">
        <f>SUMIFS(N$11:N$100,$C$11:$C$100,$B10)</f>
        <v>0</v>
      </c>
      <c r="O10" s="17">
        <f>SUMIFS(O$11:O$100,$C$11:$C$100,$B10)</f>
        <v>0</v>
      </c>
      <c r="P10" s="17">
        <f>SUMIFS(P$11:P$100,$C$11:$C$100,$B10)</f>
        <v>0</v>
      </c>
      <c r="Q10" s="17">
        <f>SUMIFS(Q$11:Q$100,$C$11:$C$100,$B10)</f>
        <v>0</v>
      </c>
      <c r="R10" s="58" t="str">
        <f t="shared" si="2"/>
        <v/>
      </c>
    </row>
    <row r="11" spans="1:18" x14ac:dyDescent="0.35">
      <c r="A11" s="21" t="s">
        <v>18</v>
      </c>
      <c r="B11" s="21" t="s">
        <v>19</v>
      </c>
      <c r="C11" s="40" t="s">
        <v>12</v>
      </c>
      <c r="D11" s="59">
        <v>8698</v>
      </c>
      <c r="E11" s="59">
        <v>26155.5913</v>
      </c>
      <c r="F11" s="59">
        <v>111311414.31000002</v>
      </c>
      <c r="G11" s="59">
        <v>4512277.5899999989</v>
      </c>
      <c r="H11" s="60">
        <f t="shared" si="0"/>
        <v>4083.2239460784053</v>
      </c>
      <c r="I11" s="68">
        <v>8570</v>
      </c>
      <c r="J11" s="59">
        <v>25004.020400000001</v>
      </c>
      <c r="K11" s="59">
        <v>104195385.19999999</v>
      </c>
      <c r="L11" s="59">
        <v>3858820.5100000002</v>
      </c>
      <c r="M11" s="60">
        <f t="shared" si="1"/>
        <v>4012.8172623791324</v>
      </c>
      <c r="N11" s="22"/>
      <c r="O11" s="22"/>
      <c r="P11" s="22"/>
      <c r="Q11" s="22"/>
      <c r="R11" s="60" t="str">
        <f t="shared" si="2"/>
        <v/>
      </c>
    </row>
    <row r="12" spans="1:18" x14ac:dyDescent="0.35">
      <c r="A12" s="21" t="s">
        <v>20</v>
      </c>
      <c r="B12" s="21" t="s">
        <v>21</v>
      </c>
      <c r="C12" s="40" t="s">
        <v>12</v>
      </c>
      <c r="D12" s="59">
        <v>9560</v>
      </c>
      <c r="E12" s="59">
        <v>21870.556699999997</v>
      </c>
      <c r="F12" s="59">
        <v>81981011.109999985</v>
      </c>
      <c r="G12" s="59">
        <v>4074748.9200000023</v>
      </c>
      <c r="H12" s="60">
        <f t="shared" ref="H12:H75" si="3">IFERROR((F12-G12)/E12,"")</f>
        <v>3562.1526812803991</v>
      </c>
      <c r="I12" s="68">
        <v>9431</v>
      </c>
      <c r="J12" s="59">
        <v>21216.759199999997</v>
      </c>
      <c r="K12" s="59">
        <v>79078807.479999989</v>
      </c>
      <c r="L12" s="59">
        <v>3810087.17</v>
      </c>
      <c r="M12" s="60">
        <f t="shared" si="1"/>
        <v>3547.606851757077</v>
      </c>
      <c r="N12" s="22"/>
      <c r="O12" s="22"/>
      <c r="P12" s="22"/>
      <c r="Q12" s="22"/>
      <c r="R12" s="60" t="str">
        <f t="shared" si="2"/>
        <v/>
      </c>
    </row>
    <row r="13" spans="1:18" x14ac:dyDescent="0.35">
      <c r="A13" s="25" t="s">
        <v>22</v>
      </c>
      <c r="B13" s="25" t="s">
        <v>23</v>
      </c>
      <c r="C13" s="41" t="s">
        <v>12</v>
      </c>
      <c r="D13" s="26">
        <v>7769</v>
      </c>
      <c r="E13" s="26">
        <v>19223.253000000001</v>
      </c>
      <c r="F13" s="26">
        <v>70711751.420000002</v>
      </c>
      <c r="G13" s="26">
        <v>5239036.1799999978</v>
      </c>
      <c r="H13" s="61">
        <f t="shared" si="3"/>
        <v>3405.9123728954719</v>
      </c>
      <c r="I13" s="69">
        <v>7700</v>
      </c>
      <c r="J13" s="26">
        <v>18807.603500000001</v>
      </c>
      <c r="K13" s="26">
        <v>68615231.510000005</v>
      </c>
      <c r="L13" s="26">
        <v>4731318.1500000004</v>
      </c>
      <c r="M13" s="61">
        <f t="shared" si="1"/>
        <v>3396.7067287440423</v>
      </c>
      <c r="N13" s="26"/>
      <c r="O13" s="26"/>
      <c r="P13" s="26"/>
      <c r="Q13" s="26"/>
      <c r="R13" s="61" t="str">
        <f t="shared" si="2"/>
        <v/>
      </c>
    </row>
    <row r="14" spans="1:18" x14ac:dyDescent="0.35">
      <c r="A14" s="21" t="s">
        <v>24</v>
      </c>
      <c r="B14" s="21" t="s">
        <v>25</v>
      </c>
      <c r="C14" s="40" t="s">
        <v>12</v>
      </c>
      <c r="D14" s="59">
        <v>3902</v>
      </c>
      <c r="E14" s="59">
        <v>4901.9980999999998</v>
      </c>
      <c r="F14" s="59">
        <v>19883361.950000003</v>
      </c>
      <c r="G14" s="59">
        <v>1630156.2200000004</v>
      </c>
      <c r="H14" s="60">
        <f t="shared" si="3"/>
        <v>3723.6256231923071</v>
      </c>
      <c r="I14" s="68">
        <v>3883</v>
      </c>
      <c r="J14" s="59">
        <v>4871.1564999999991</v>
      </c>
      <c r="K14" s="59">
        <v>19747411.800000001</v>
      </c>
      <c r="L14" s="59">
        <v>1595605.1099999999</v>
      </c>
      <c r="M14" s="60">
        <f t="shared" si="1"/>
        <v>3726.3854466593311</v>
      </c>
      <c r="N14" s="22"/>
      <c r="O14" s="22"/>
      <c r="P14" s="22"/>
      <c r="Q14" s="22"/>
      <c r="R14" s="60" t="str">
        <f t="shared" si="2"/>
        <v/>
      </c>
    </row>
    <row r="15" spans="1:18" x14ac:dyDescent="0.35">
      <c r="A15" s="21" t="s">
        <v>26</v>
      </c>
      <c r="B15" s="29" t="s">
        <v>27</v>
      </c>
      <c r="C15" s="42" t="s">
        <v>12</v>
      </c>
      <c r="D15" s="62">
        <v>5614</v>
      </c>
      <c r="E15" s="62">
        <v>10780.479099999999</v>
      </c>
      <c r="F15" s="62">
        <v>47925792.68</v>
      </c>
      <c r="G15" s="62">
        <v>4383745.97</v>
      </c>
      <c r="H15" s="63">
        <f t="shared" si="3"/>
        <v>4038.9713950653645</v>
      </c>
      <c r="I15" s="70">
        <v>5571</v>
      </c>
      <c r="J15" s="62">
        <v>10582.035400000001</v>
      </c>
      <c r="K15" s="62">
        <v>46688128.900000006</v>
      </c>
      <c r="L15" s="62">
        <v>4031991.96</v>
      </c>
      <c r="M15" s="63">
        <f t="shared" si="1"/>
        <v>4030.9954869362846</v>
      </c>
      <c r="N15" s="24"/>
      <c r="O15" s="24"/>
      <c r="P15" s="24"/>
      <c r="Q15" s="24"/>
      <c r="R15" s="63" t="str">
        <f t="shared" si="2"/>
        <v/>
      </c>
    </row>
    <row r="16" spans="1:18" ht="15" thickBot="1" x14ac:dyDescent="0.4">
      <c r="A16" s="31" t="s">
        <v>28</v>
      </c>
      <c r="B16" s="32" t="s">
        <v>29</v>
      </c>
      <c r="C16" s="43" t="s">
        <v>12</v>
      </c>
      <c r="D16" s="33">
        <v>4232</v>
      </c>
      <c r="E16" s="33">
        <v>10664.7219</v>
      </c>
      <c r="F16" s="33">
        <v>38586987.879999995</v>
      </c>
      <c r="G16" s="33">
        <v>2226719.6</v>
      </c>
      <c r="H16" s="64">
        <f t="shared" si="3"/>
        <v>3409.3967588596934</v>
      </c>
      <c r="I16" s="71">
        <v>4232</v>
      </c>
      <c r="J16" s="33">
        <v>10664.7219</v>
      </c>
      <c r="K16" s="33">
        <v>38574714.259999998</v>
      </c>
      <c r="L16" s="33">
        <v>2179569.29</v>
      </c>
      <c r="M16" s="64">
        <f t="shared" si="1"/>
        <v>3412.6670447918568</v>
      </c>
      <c r="N16" s="33"/>
      <c r="O16" s="33"/>
      <c r="P16" s="33"/>
      <c r="Q16" s="33"/>
      <c r="R16" s="64" t="str">
        <f t="shared" si="2"/>
        <v/>
      </c>
    </row>
    <row r="17" spans="1:18" x14ac:dyDescent="0.35">
      <c r="A17" s="21" t="s">
        <v>30</v>
      </c>
      <c r="B17" s="21" t="s">
        <v>31</v>
      </c>
      <c r="C17" s="40" t="s">
        <v>13</v>
      </c>
      <c r="D17" s="59">
        <v>9205</v>
      </c>
      <c r="E17" s="59">
        <v>12342.729299999999</v>
      </c>
      <c r="F17" s="59">
        <v>63276958.089999996</v>
      </c>
      <c r="G17" s="59">
        <v>8122968.0399999991</v>
      </c>
      <c r="H17" s="60">
        <f t="shared" si="3"/>
        <v>4468.5408477685723</v>
      </c>
      <c r="I17" s="68">
        <v>8683</v>
      </c>
      <c r="J17" s="59">
        <v>11561.049099999998</v>
      </c>
      <c r="K17" s="59">
        <v>55267661.489999995</v>
      </c>
      <c r="L17" s="59">
        <v>4893158.3600000003</v>
      </c>
      <c r="M17" s="60">
        <f t="shared" si="1"/>
        <v>4357.2605474013599</v>
      </c>
      <c r="N17" s="22"/>
      <c r="O17" s="22"/>
      <c r="P17" s="22"/>
      <c r="Q17" s="22"/>
      <c r="R17" s="60" t="str">
        <f t="shared" si="2"/>
        <v/>
      </c>
    </row>
    <row r="18" spans="1:18" x14ac:dyDescent="0.35">
      <c r="A18" s="21" t="s">
        <v>32</v>
      </c>
      <c r="B18" s="21" t="s">
        <v>33</v>
      </c>
      <c r="C18" s="40" t="s">
        <v>13</v>
      </c>
      <c r="D18" s="59">
        <v>6104</v>
      </c>
      <c r="E18" s="59">
        <v>7571.8517000000002</v>
      </c>
      <c r="F18" s="59">
        <v>30392035.430000003</v>
      </c>
      <c r="G18" s="59">
        <v>347044.33999999973</v>
      </c>
      <c r="H18" s="60">
        <f t="shared" si="3"/>
        <v>3967.9846199312124</v>
      </c>
      <c r="I18" s="68">
        <v>5879</v>
      </c>
      <c r="J18" s="59">
        <v>7124.5781999999999</v>
      </c>
      <c r="K18" s="59">
        <v>27777001.200000003</v>
      </c>
      <c r="L18" s="59">
        <v>309660.99</v>
      </c>
      <c r="M18" s="60">
        <f t="shared" si="1"/>
        <v>3855.2935260083195</v>
      </c>
      <c r="N18" s="22"/>
      <c r="O18" s="22"/>
      <c r="P18" s="22"/>
      <c r="Q18" s="22"/>
      <c r="R18" s="60" t="str">
        <f t="shared" si="2"/>
        <v/>
      </c>
    </row>
    <row r="19" spans="1:18" ht="15" thickBot="1" x14ac:dyDescent="0.4">
      <c r="A19" s="31" t="s">
        <v>34</v>
      </c>
      <c r="B19" s="31" t="s">
        <v>35</v>
      </c>
      <c r="C19" s="44" t="s">
        <v>13</v>
      </c>
      <c r="D19" s="35">
        <v>5249</v>
      </c>
      <c r="E19" s="35">
        <v>4916.4585000000006</v>
      </c>
      <c r="F19" s="35">
        <v>19034767.609999999</v>
      </c>
      <c r="G19" s="35">
        <v>251572.15999999983</v>
      </c>
      <c r="H19" s="65">
        <f t="shared" si="3"/>
        <v>3820.472693911684</v>
      </c>
      <c r="I19" s="72">
        <v>5200</v>
      </c>
      <c r="J19" s="35">
        <v>4858.5635000000002</v>
      </c>
      <c r="K19" s="35">
        <v>18716908.649999999</v>
      </c>
      <c r="L19" s="35">
        <v>229619.86</v>
      </c>
      <c r="M19" s="65">
        <f t="shared" si="1"/>
        <v>3805.0935816728543</v>
      </c>
      <c r="N19" s="35"/>
      <c r="O19" s="35"/>
      <c r="P19" s="35"/>
      <c r="Q19" s="35"/>
      <c r="R19" s="65" t="str">
        <f t="shared" si="2"/>
        <v/>
      </c>
    </row>
    <row r="20" spans="1:18" x14ac:dyDescent="0.35">
      <c r="A20" s="21" t="s">
        <v>36</v>
      </c>
      <c r="B20" s="29" t="s">
        <v>37</v>
      </c>
      <c r="C20" s="42" t="s">
        <v>14</v>
      </c>
      <c r="D20" s="62">
        <v>14021</v>
      </c>
      <c r="E20" s="62">
        <v>15418.2168</v>
      </c>
      <c r="F20" s="62">
        <v>74377321.689999998</v>
      </c>
      <c r="G20" s="62">
        <v>3481006.2400000007</v>
      </c>
      <c r="H20" s="63">
        <f t="shared" si="3"/>
        <v>4598.2175740322964</v>
      </c>
      <c r="I20" s="70">
        <v>13758</v>
      </c>
      <c r="J20" s="62">
        <v>14248.396300000002</v>
      </c>
      <c r="K20" s="62">
        <v>66416729.269999996</v>
      </c>
      <c r="L20" s="62">
        <v>2671481.3100000005</v>
      </c>
      <c r="M20" s="63">
        <f t="shared" si="1"/>
        <v>4473.8542231591346</v>
      </c>
      <c r="N20" s="24"/>
      <c r="O20" s="24"/>
      <c r="P20" s="24"/>
      <c r="Q20" s="24"/>
      <c r="R20" s="63" t="str">
        <f t="shared" si="2"/>
        <v/>
      </c>
    </row>
    <row r="21" spans="1:18" x14ac:dyDescent="0.35">
      <c r="A21" s="21" t="s">
        <v>38</v>
      </c>
      <c r="B21" s="29" t="s">
        <v>39</v>
      </c>
      <c r="C21" s="42" t="s">
        <v>14</v>
      </c>
      <c r="D21" s="62">
        <v>3352</v>
      </c>
      <c r="E21" s="62">
        <v>3879.4793</v>
      </c>
      <c r="F21" s="62">
        <v>19232730.719999999</v>
      </c>
      <c r="G21" s="62">
        <v>983336.19000000029</v>
      </c>
      <c r="H21" s="63">
        <f t="shared" si="3"/>
        <v>4704.0834913077115</v>
      </c>
      <c r="I21" s="70">
        <v>3323</v>
      </c>
      <c r="J21" s="62">
        <v>3810.4793999999997</v>
      </c>
      <c r="K21" s="62">
        <v>18852530.640000001</v>
      </c>
      <c r="L21" s="62">
        <v>954433.23</v>
      </c>
      <c r="M21" s="63">
        <f t="shared" si="1"/>
        <v>4697.072344755361</v>
      </c>
      <c r="N21" s="24"/>
      <c r="O21" s="24"/>
      <c r="P21" s="24"/>
      <c r="Q21" s="24"/>
      <c r="R21" s="63" t="str">
        <f t="shared" si="2"/>
        <v/>
      </c>
    </row>
    <row r="22" spans="1:18" x14ac:dyDescent="0.35">
      <c r="A22" s="25" t="s">
        <v>40</v>
      </c>
      <c r="B22" s="37" t="s">
        <v>41</v>
      </c>
      <c r="C22" s="45" t="s">
        <v>14</v>
      </c>
      <c r="D22" s="28">
        <v>7130</v>
      </c>
      <c r="E22" s="28">
        <v>7551.0802000000003</v>
      </c>
      <c r="F22" s="28">
        <v>35006364.979999997</v>
      </c>
      <c r="G22" s="28">
        <v>1355476.3700000006</v>
      </c>
      <c r="H22" s="66">
        <f t="shared" si="3"/>
        <v>4456.4337444065286</v>
      </c>
      <c r="I22" s="73">
        <v>7071</v>
      </c>
      <c r="J22" s="28">
        <v>7321.6315000000004</v>
      </c>
      <c r="K22" s="28">
        <v>34074179.939999998</v>
      </c>
      <c r="L22" s="28">
        <v>1101364.3799999999</v>
      </c>
      <c r="M22" s="66">
        <f t="shared" si="1"/>
        <v>4503.4792532238198</v>
      </c>
      <c r="N22" s="28"/>
      <c r="O22" s="28"/>
      <c r="P22" s="28"/>
      <c r="Q22" s="28"/>
      <c r="R22" s="66" t="str">
        <f t="shared" si="2"/>
        <v/>
      </c>
    </row>
    <row r="23" spans="1:18" x14ac:dyDescent="0.35">
      <c r="A23" s="21" t="s">
        <v>42</v>
      </c>
      <c r="B23" s="29" t="s">
        <v>43</v>
      </c>
      <c r="C23" s="42" t="s">
        <v>14</v>
      </c>
      <c r="D23" s="62">
        <v>51731</v>
      </c>
      <c r="E23" s="62">
        <v>60854.845700000005</v>
      </c>
      <c r="F23" s="62">
        <v>283151414.79000002</v>
      </c>
      <c r="G23" s="62">
        <v>11783469.720000014</v>
      </c>
      <c r="H23" s="63">
        <f t="shared" si="3"/>
        <v>4459.2660115807339</v>
      </c>
      <c r="I23" s="70">
        <v>50779</v>
      </c>
      <c r="J23" s="62">
        <v>58306.374400000001</v>
      </c>
      <c r="K23" s="62">
        <v>271158053.63</v>
      </c>
      <c r="L23" s="62">
        <v>9656442.120000001</v>
      </c>
      <c r="M23" s="63">
        <f t="shared" si="1"/>
        <v>4484.957505949812</v>
      </c>
      <c r="N23" s="24"/>
      <c r="O23" s="24"/>
      <c r="P23" s="24"/>
      <c r="Q23" s="24"/>
      <c r="R23" s="63" t="str">
        <f t="shared" si="2"/>
        <v/>
      </c>
    </row>
    <row r="24" spans="1:18" x14ac:dyDescent="0.35">
      <c r="A24" s="21" t="s">
        <v>44</v>
      </c>
      <c r="B24" s="29" t="s">
        <v>45</v>
      </c>
      <c r="C24" s="42" t="s">
        <v>14</v>
      </c>
      <c r="D24" s="62">
        <v>23703</v>
      </c>
      <c r="E24" s="62">
        <v>30421.2935</v>
      </c>
      <c r="F24" s="62">
        <v>119873692.72999999</v>
      </c>
      <c r="G24" s="62">
        <v>6145661.6599999908</v>
      </c>
      <c r="H24" s="63">
        <f t="shared" si="3"/>
        <v>3738.4350888958747</v>
      </c>
      <c r="I24" s="70">
        <v>23528</v>
      </c>
      <c r="J24" s="62">
        <v>30061.528299999998</v>
      </c>
      <c r="K24" s="62">
        <v>118450499.53999999</v>
      </c>
      <c r="L24" s="62">
        <v>5716971.8100000005</v>
      </c>
      <c r="M24" s="63">
        <f t="shared" si="1"/>
        <v>3750.0930293687029</v>
      </c>
      <c r="N24" s="24"/>
      <c r="O24" s="24"/>
      <c r="P24" s="24"/>
      <c r="Q24" s="24"/>
      <c r="R24" s="63" t="str">
        <f t="shared" si="2"/>
        <v/>
      </c>
    </row>
    <row r="25" spans="1:18" x14ac:dyDescent="0.35">
      <c r="A25" s="21" t="s">
        <v>46</v>
      </c>
      <c r="B25" s="29" t="s">
        <v>47</v>
      </c>
      <c r="C25" s="42" t="s">
        <v>14</v>
      </c>
      <c r="D25" s="62">
        <v>35449</v>
      </c>
      <c r="E25" s="62">
        <v>40765.286</v>
      </c>
      <c r="F25" s="62">
        <v>182699308.21999997</v>
      </c>
      <c r="G25" s="62">
        <v>10679902.429999975</v>
      </c>
      <c r="H25" s="63">
        <f t="shared" si="3"/>
        <v>4219.7522124584139</v>
      </c>
      <c r="I25" s="70">
        <v>34901</v>
      </c>
      <c r="J25" s="62">
        <v>38355.504499999995</v>
      </c>
      <c r="K25" s="62">
        <v>170091205.52999997</v>
      </c>
      <c r="L25" s="62">
        <v>8264689.2400000002</v>
      </c>
      <c r="M25" s="63">
        <f t="shared" si="1"/>
        <v>4219.1210466283919</v>
      </c>
      <c r="N25" s="24"/>
      <c r="O25" s="24"/>
      <c r="P25" s="24"/>
      <c r="Q25" s="24"/>
      <c r="R25" s="63" t="str">
        <f t="shared" si="2"/>
        <v/>
      </c>
    </row>
    <row r="26" spans="1:18" x14ac:dyDescent="0.35">
      <c r="A26" s="25" t="s">
        <v>48</v>
      </c>
      <c r="B26" s="37" t="s">
        <v>49</v>
      </c>
      <c r="C26" s="45" t="s">
        <v>14</v>
      </c>
      <c r="D26" s="28">
        <v>25770</v>
      </c>
      <c r="E26" s="28">
        <v>31022.740599999997</v>
      </c>
      <c r="F26" s="28">
        <v>142725305.38</v>
      </c>
      <c r="G26" s="28">
        <v>6610150.6699999981</v>
      </c>
      <c r="H26" s="66">
        <f t="shared" si="3"/>
        <v>4387.5928456817264</v>
      </c>
      <c r="I26" s="73">
        <v>25226</v>
      </c>
      <c r="J26" s="28">
        <v>29358.496999999999</v>
      </c>
      <c r="K26" s="28">
        <v>132403810.84999999</v>
      </c>
      <c r="L26" s="28">
        <v>5580896.7299999995</v>
      </c>
      <c r="M26" s="66">
        <f t="shared" si="1"/>
        <v>4319.8026833594377</v>
      </c>
      <c r="N26" s="28"/>
      <c r="O26" s="28"/>
      <c r="P26" s="28"/>
      <c r="Q26" s="28"/>
      <c r="R26" s="66" t="str">
        <f t="shared" si="2"/>
        <v/>
      </c>
    </row>
    <row r="27" spans="1:18" ht="15" thickBot="1" x14ac:dyDescent="0.4">
      <c r="A27" s="31" t="s">
        <v>50</v>
      </c>
      <c r="B27" s="31" t="s">
        <v>51</v>
      </c>
      <c r="C27" s="44" t="s">
        <v>14</v>
      </c>
      <c r="D27" s="35">
        <v>233</v>
      </c>
      <c r="E27" s="35">
        <v>290.23</v>
      </c>
      <c r="F27" s="35">
        <v>753306.76</v>
      </c>
      <c r="G27" s="35">
        <v>0</v>
      </c>
      <c r="H27" s="65">
        <f t="shared" si="3"/>
        <v>2595.5509768114944</v>
      </c>
      <c r="I27" s="72">
        <v>233</v>
      </c>
      <c r="J27" s="35">
        <v>290.23</v>
      </c>
      <c r="K27" s="35">
        <v>753306.76</v>
      </c>
      <c r="L27" s="35">
        <v>0</v>
      </c>
      <c r="M27" s="65">
        <f t="shared" si="1"/>
        <v>2595.5509768114944</v>
      </c>
      <c r="N27" s="35"/>
      <c r="O27" s="35"/>
      <c r="P27" s="35"/>
      <c r="Q27" s="35"/>
      <c r="R27" s="65" t="str">
        <f t="shared" si="2"/>
        <v/>
      </c>
    </row>
    <row r="28" spans="1:18" x14ac:dyDescent="0.35">
      <c r="A28" s="21" t="s">
        <v>52</v>
      </c>
      <c r="B28" s="29" t="s">
        <v>53</v>
      </c>
      <c r="C28" s="42" t="s">
        <v>15</v>
      </c>
      <c r="D28" s="62">
        <v>20676</v>
      </c>
      <c r="E28" s="62">
        <v>20757.611499999999</v>
      </c>
      <c r="F28" s="62">
        <v>81883274.209999993</v>
      </c>
      <c r="G28" s="62">
        <v>2182690.4600000023</v>
      </c>
      <c r="H28" s="63">
        <f t="shared" si="3"/>
        <v>3839.5835546878789</v>
      </c>
      <c r="I28" s="70">
        <v>20556</v>
      </c>
      <c r="J28" s="62">
        <v>20572.838600000003</v>
      </c>
      <c r="K28" s="62">
        <v>81010691.530000001</v>
      </c>
      <c r="L28" s="62">
        <v>2070475.31</v>
      </c>
      <c r="M28" s="63">
        <f t="shared" si="1"/>
        <v>3837.1086146566081</v>
      </c>
      <c r="N28" s="24"/>
      <c r="O28" s="24"/>
      <c r="P28" s="24"/>
      <c r="Q28" s="24"/>
      <c r="R28" s="63" t="str">
        <f t="shared" si="2"/>
        <v/>
      </c>
    </row>
    <row r="29" spans="1:18" x14ac:dyDescent="0.35">
      <c r="A29" s="21" t="s">
        <v>54</v>
      </c>
      <c r="B29" s="29" t="s">
        <v>55</v>
      </c>
      <c r="C29" s="42" t="s">
        <v>15</v>
      </c>
      <c r="D29" s="62">
        <v>21793</v>
      </c>
      <c r="E29" s="62">
        <v>22369.413399999998</v>
      </c>
      <c r="F29" s="62">
        <v>77895584.019999981</v>
      </c>
      <c r="G29" s="62">
        <v>1580352.6600000011</v>
      </c>
      <c r="H29" s="63">
        <f t="shared" si="3"/>
        <v>3411.5884040124179</v>
      </c>
      <c r="I29" s="70">
        <v>21279</v>
      </c>
      <c r="J29" s="62">
        <v>21093.067600000002</v>
      </c>
      <c r="K29" s="62">
        <v>72397184.859999999</v>
      </c>
      <c r="L29" s="62">
        <v>1177942.8799999999</v>
      </c>
      <c r="M29" s="63">
        <f t="shared" si="1"/>
        <v>3376.4288500170546</v>
      </c>
      <c r="N29" s="24"/>
      <c r="O29" s="24"/>
      <c r="P29" s="24"/>
      <c r="Q29" s="24"/>
      <c r="R29" s="63" t="str">
        <f t="shared" si="2"/>
        <v/>
      </c>
    </row>
    <row r="30" spans="1:18" x14ac:dyDescent="0.35">
      <c r="A30" s="21" t="s">
        <v>56</v>
      </c>
      <c r="B30" s="29" t="s">
        <v>57</v>
      </c>
      <c r="C30" s="42" t="s">
        <v>15</v>
      </c>
      <c r="D30" s="62">
        <v>23865</v>
      </c>
      <c r="E30" s="62">
        <v>22520.502400000001</v>
      </c>
      <c r="F30" s="62">
        <v>76653910.370000005</v>
      </c>
      <c r="G30" s="62">
        <v>2002893.3300000061</v>
      </c>
      <c r="H30" s="63">
        <f t="shared" si="3"/>
        <v>3314.8024726126887</v>
      </c>
      <c r="I30" s="70">
        <v>22809</v>
      </c>
      <c r="J30" s="62">
        <v>20443.157599999999</v>
      </c>
      <c r="K30" s="62">
        <v>68516859.599999994</v>
      </c>
      <c r="L30" s="62">
        <v>1236926</v>
      </c>
      <c r="M30" s="63">
        <f t="shared" si="1"/>
        <v>3291.0734690026552</v>
      </c>
      <c r="N30" s="24"/>
      <c r="O30" s="24"/>
      <c r="P30" s="24"/>
      <c r="Q30" s="24"/>
      <c r="R30" s="63" t="str">
        <f t="shared" si="2"/>
        <v/>
      </c>
    </row>
    <row r="31" spans="1:18" x14ac:dyDescent="0.35">
      <c r="A31" s="21" t="s">
        <v>58</v>
      </c>
      <c r="B31" s="29" t="s">
        <v>59</v>
      </c>
      <c r="C31" s="42" t="s">
        <v>15</v>
      </c>
      <c r="D31" s="62">
        <v>31754</v>
      </c>
      <c r="E31" s="62">
        <v>32967.897499999999</v>
      </c>
      <c r="F31" s="62">
        <v>145587214.42999998</v>
      </c>
      <c r="G31" s="62">
        <v>4568858.9099999927</v>
      </c>
      <c r="H31" s="63">
        <f t="shared" si="3"/>
        <v>4277.4446116862619</v>
      </c>
      <c r="I31" s="70">
        <v>31274</v>
      </c>
      <c r="J31" s="62">
        <v>32137.7065</v>
      </c>
      <c r="K31" s="62">
        <v>141364070.42000002</v>
      </c>
      <c r="L31" s="62">
        <v>3887919.16</v>
      </c>
      <c r="M31" s="63">
        <f t="shared" si="1"/>
        <v>4277.7212885431018</v>
      </c>
      <c r="N31" s="24"/>
      <c r="O31" s="24"/>
      <c r="P31" s="24"/>
      <c r="Q31" s="24"/>
      <c r="R31" s="63" t="str">
        <f t="shared" si="2"/>
        <v/>
      </c>
    </row>
    <row r="32" spans="1:18" x14ac:dyDescent="0.35">
      <c r="A32" s="25" t="s">
        <v>60</v>
      </c>
      <c r="B32" s="37" t="s">
        <v>61</v>
      </c>
      <c r="C32" s="45" t="s">
        <v>15</v>
      </c>
      <c r="D32" s="28">
        <v>23944</v>
      </c>
      <c r="E32" s="28">
        <v>25832.4306</v>
      </c>
      <c r="F32" s="28">
        <v>88608574.230000004</v>
      </c>
      <c r="G32" s="28">
        <v>2122857.2400000012</v>
      </c>
      <c r="H32" s="66">
        <f t="shared" si="3"/>
        <v>3347.9511985991753</v>
      </c>
      <c r="I32" s="73">
        <v>23696</v>
      </c>
      <c r="J32" s="28">
        <v>25437.0353</v>
      </c>
      <c r="K32" s="28">
        <v>87175237.299999997</v>
      </c>
      <c r="L32" s="28">
        <v>1957020.9999999998</v>
      </c>
      <c r="M32" s="66">
        <f t="shared" si="1"/>
        <v>3350.1630710871405</v>
      </c>
      <c r="N32" s="28"/>
      <c r="O32" s="28"/>
      <c r="P32" s="28"/>
      <c r="Q32" s="28"/>
      <c r="R32" s="66" t="str">
        <f t="shared" si="2"/>
        <v/>
      </c>
    </row>
    <row r="33" spans="1:18" x14ac:dyDescent="0.35">
      <c r="A33" s="21" t="s">
        <v>62</v>
      </c>
      <c r="B33" s="29" t="s">
        <v>63</v>
      </c>
      <c r="C33" s="42" t="s">
        <v>15</v>
      </c>
      <c r="D33" s="62">
        <v>20005</v>
      </c>
      <c r="E33" s="62">
        <v>19988.925099999997</v>
      </c>
      <c r="F33" s="62">
        <v>66361389.839999989</v>
      </c>
      <c r="G33" s="62">
        <v>821155.85000000126</v>
      </c>
      <c r="H33" s="63">
        <f t="shared" si="3"/>
        <v>3278.8273337419228</v>
      </c>
      <c r="I33" s="70">
        <v>19606</v>
      </c>
      <c r="J33" s="62">
        <v>18725.683499999999</v>
      </c>
      <c r="K33" s="62">
        <v>62657154.619999997</v>
      </c>
      <c r="L33" s="62">
        <v>645210.07999999996</v>
      </c>
      <c r="M33" s="63">
        <f t="shared" si="1"/>
        <v>3311.5984546038067</v>
      </c>
      <c r="N33" s="24"/>
      <c r="O33" s="24"/>
      <c r="P33" s="24"/>
      <c r="Q33" s="24"/>
      <c r="R33" s="63" t="str">
        <f t="shared" si="2"/>
        <v/>
      </c>
    </row>
    <row r="34" spans="1:18" x14ac:dyDescent="0.35">
      <c r="A34" s="21" t="s">
        <v>64</v>
      </c>
      <c r="B34" s="29" t="s">
        <v>65</v>
      </c>
      <c r="C34" s="42" t="s">
        <v>15</v>
      </c>
      <c r="D34" s="62">
        <v>13064</v>
      </c>
      <c r="E34" s="62">
        <v>13935.332999999999</v>
      </c>
      <c r="F34" s="62">
        <v>70383268.460000008</v>
      </c>
      <c r="G34" s="62">
        <v>889624.81999999972</v>
      </c>
      <c r="H34" s="63">
        <f t="shared" si="3"/>
        <v>4986.8663805881079</v>
      </c>
      <c r="I34" s="70">
        <v>12747</v>
      </c>
      <c r="J34" s="62">
        <v>13199.269600000001</v>
      </c>
      <c r="K34" s="62">
        <v>65522215.310000002</v>
      </c>
      <c r="L34" s="62">
        <v>553087.62</v>
      </c>
      <c r="M34" s="63">
        <f t="shared" si="1"/>
        <v>4922.1759732826431</v>
      </c>
      <c r="N34" s="24"/>
      <c r="O34" s="24"/>
      <c r="P34" s="24"/>
      <c r="Q34" s="24"/>
      <c r="R34" s="63" t="str">
        <f t="shared" si="2"/>
        <v/>
      </c>
    </row>
    <row r="35" spans="1:18" x14ac:dyDescent="0.35">
      <c r="A35" s="21" t="s">
        <v>66</v>
      </c>
      <c r="B35" s="29" t="s">
        <v>67</v>
      </c>
      <c r="C35" s="42" t="s">
        <v>15</v>
      </c>
      <c r="D35" s="62">
        <v>13958</v>
      </c>
      <c r="E35" s="62">
        <v>13241.2893</v>
      </c>
      <c r="F35" s="62">
        <v>44196509.820000008</v>
      </c>
      <c r="G35" s="62">
        <v>530329.73999999941</v>
      </c>
      <c r="H35" s="63">
        <f t="shared" si="3"/>
        <v>3297.7287249512783</v>
      </c>
      <c r="I35" s="70">
        <v>0</v>
      </c>
      <c r="J35" s="62">
        <v>0</v>
      </c>
      <c r="K35" s="62">
        <v>0</v>
      </c>
      <c r="L35" s="62">
        <v>0</v>
      </c>
      <c r="M35" s="63" t="str">
        <f t="shared" si="1"/>
        <v/>
      </c>
      <c r="N35" s="24"/>
      <c r="O35" s="24"/>
      <c r="P35" s="24"/>
      <c r="Q35" s="24"/>
      <c r="R35" s="63" t="str">
        <f t="shared" si="2"/>
        <v/>
      </c>
    </row>
    <row r="36" spans="1:18" x14ac:dyDescent="0.35">
      <c r="A36" s="21" t="s">
        <v>68</v>
      </c>
      <c r="B36" s="29" t="s">
        <v>69</v>
      </c>
      <c r="C36" s="42" t="s">
        <v>15</v>
      </c>
      <c r="D36" s="62">
        <v>15893</v>
      </c>
      <c r="E36" s="62">
        <v>14293.506500000001</v>
      </c>
      <c r="F36" s="62">
        <v>48517995.910000004</v>
      </c>
      <c r="G36" s="62">
        <v>734479.37000000069</v>
      </c>
      <c r="H36" s="63">
        <f t="shared" si="3"/>
        <v>3343.0226893589756</v>
      </c>
      <c r="I36" s="70">
        <v>0</v>
      </c>
      <c r="J36" s="62">
        <v>0</v>
      </c>
      <c r="K36" s="62">
        <v>0</v>
      </c>
      <c r="L36" s="62">
        <v>0</v>
      </c>
      <c r="M36" s="63" t="str">
        <f t="shared" si="1"/>
        <v/>
      </c>
      <c r="N36" s="24"/>
      <c r="O36" s="24"/>
      <c r="P36" s="24"/>
      <c r="Q36" s="24"/>
      <c r="R36" s="63" t="str">
        <f t="shared" si="2"/>
        <v/>
      </c>
    </row>
    <row r="37" spans="1:18" x14ac:dyDescent="0.35">
      <c r="A37" s="21" t="s">
        <v>70</v>
      </c>
      <c r="B37" s="29" t="s">
        <v>71</v>
      </c>
      <c r="C37" s="42" t="s">
        <v>15</v>
      </c>
      <c r="D37" s="62">
        <v>15201</v>
      </c>
      <c r="E37" s="62">
        <v>13274.0314</v>
      </c>
      <c r="F37" s="62">
        <v>42382641.749999993</v>
      </c>
      <c r="G37" s="62">
        <v>917316.71000000101</v>
      </c>
      <c r="H37" s="63">
        <f t="shared" si="3"/>
        <v>3123.7928998721513</v>
      </c>
      <c r="I37" s="70">
        <v>14891</v>
      </c>
      <c r="J37" s="62">
        <v>12845.705699999999</v>
      </c>
      <c r="K37" s="62">
        <v>40949984.470000006</v>
      </c>
      <c r="L37" s="62">
        <v>809270</v>
      </c>
      <c r="M37" s="63">
        <f t="shared" si="1"/>
        <v>3124.8352879515223</v>
      </c>
      <c r="N37" s="24"/>
      <c r="O37" s="24"/>
      <c r="P37" s="24"/>
      <c r="Q37" s="24"/>
      <c r="R37" s="63" t="str">
        <f t="shared" si="2"/>
        <v/>
      </c>
    </row>
    <row r="38" spans="1:18" x14ac:dyDescent="0.35">
      <c r="A38" s="21" t="s">
        <v>72</v>
      </c>
      <c r="B38" s="29" t="s">
        <v>73</v>
      </c>
      <c r="C38" s="42" t="s">
        <v>15</v>
      </c>
      <c r="D38" s="62">
        <v>15974</v>
      </c>
      <c r="E38" s="62">
        <v>16547.945199999998</v>
      </c>
      <c r="F38" s="62">
        <v>77987289.890000001</v>
      </c>
      <c r="G38" s="62">
        <v>815912.72999999928</v>
      </c>
      <c r="H38" s="63">
        <f t="shared" si="3"/>
        <v>4663.5020981336102</v>
      </c>
      <c r="I38" s="70">
        <v>15192</v>
      </c>
      <c r="J38" s="62">
        <v>15326.0113</v>
      </c>
      <c r="K38" s="62">
        <v>71481902.090000004</v>
      </c>
      <c r="L38" s="62">
        <v>533933.04999999993</v>
      </c>
      <c r="M38" s="63">
        <f t="shared" si="1"/>
        <v>4629.2520376779312</v>
      </c>
      <c r="N38" s="24"/>
      <c r="O38" s="24"/>
      <c r="P38" s="24"/>
      <c r="Q38" s="24"/>
      <c r="R38" s="63" t="str">
        <f t="shared" si="2"/>
        <v/>
      </c>
    </row>
    <row r="39" spans="1:18" x14ac:dyDescent="0.35">
      <c r="A39" s="25" t="s">
        <v>74</v>
      </c>
      <c r="B39" s="37" t="s">
        <v>75</v>
      </c>
      <c r="C39" s="45" t="s">
        <v>15</v>
      </c>
      <c r="D39" s="28">
        <v>5246</v>
      </c>
      <c r="E39" s="28">
        <v>5393.8321000000005</v>
      </c>
      <c r="F39" s="28">
        <v>29988600.710000001</v>
      </c>
      <c r="G39" s="28">
        <v>1774401.6900000018</v>
      </c>
      <c r="H39" s="66">
        <f t="shared" si="3"/>
        <v>5230.8263395888789</v>
      </c>
      <c r="I39" s="73">
        <v>0</v>
      </c>
      <c r="J39" s="28">
        <v>0</v>
      </c>
      <c r="K39" s="28">
        <v>0</v>
      </c>
      <c r="L39" s="28">
        <v>0</v>
      </c>
      <c r="M39" s="66" t="str">
        <f t="shared" si="1"/>
        <v/>
      </c>
      <c r="N39" s="28"/>
      <c r="O39" s="28"/>
      <c r="P39" s="28"/>
      <c r="Q39" s="28"/>
      <c r="R39" s="66" t="str">
        <f t="shared" si="2"/>
        <v/>
      </c>
    </row>
    <row r="40" spans="1:18" x14ac:dyDescent="0.35">
      <c r="A40" s="21" t="s">
        <v>76</v>
      </c>
      <c r="B40" s="21" t="s">
        <v>77</v>
      </c>
      <c r="C40" s="40" t="s">
        <v>15</v>
      </c>
      <c r="D40" s="59">
        <v>2400</v>
      </c>
      <c r="E40" s="59">
        <v>1731.2935</v>
      </c>
      <c r="F40" s="59">
        <v>5121261.540000001</v>
      </c>
      <c r="G40" s="59">
        <v>0</v>
      </c>
      <c r="H40" s="60">
        <f t="shared" si="3"/>
        <v>2958.0550842477032</v>
      </c>
      <c r="I40" s="68">
        <v>2400</v>
      </c>
      <c r="J40" s="59">
        <v>1731.2935</v>
      </c>
      <c r="K40" s="59">
        <v>5121261.540000001</v>
      </c>
      <c r="L40" s="59">
        <v>0</v>
      </c>
      <c r="M40" s="60">
        <f t="shared" si="1"/>
        <v>2958.0550842477032</v>
      </c>
      <c r="N40" s="22"/>
      <c r="O40" s="22"/>
      <c r="P40" s="22"/>
      <c r="Q40" s="22"/>
      <c r="R40" s="60" t="str">
        <f t="shared" si="2"/>
        <v/>
      </c>
    </row>
    <row r="41" spans="1:18" x14ac:dyDescent="0.35">
      <c r="A41" s="21" t="s">
        <v>78</v>
      </c>
      <c r="B41" s="21" t="s">
        <v>79</v>
      </c>
      <c r="C41" s="40" t="s">
        <v>15</v>
      </c>
      <c r="D41" s="59">
        <v>6527</v>
      </c>
      <c r="E41" s="59">
        <v>7213.7789999999995</v>
      </c>
      <c r="F41" s="59">
        <v>21991277.259999998</v>
      </c>
      <c r="G41" s="59">
        <v>283287.86</v>
      </c>
      <c r="H41" s="60">
        <f t="shared" si="3"/>
        <v>3009.239595501886</v>
      </c>
      <c r="I41" s="68">
        <v>6420</v>
      </c>
      <c r="J41" s="59">
        <v>6906.2974999999997</v>
      </c>
      <c r="K41" s="59">
        <v>21080688.789999999</v>
      </c>
      <c r="L41" s="59">
        <v>236263.37</v>
      </c>
      <c r="M41" s="60">
        <f t="shared" si="1"/>
        <v>3018.1765873827471</v>
      </c>
      <c r="N41" s="22"/>
      <c r="O41" s="22"/>
      <c r="P41" s="22"/>
      <c r="Q41" s="22"/>
      <c r="R41" s="60" t="str">
        <f t="shared" si="2"/>
        <v/>
      </c>
    </row>
    <row r="42" spans="1:18" x14ac:dyDescent="0.35">
      <c r="A42" s="21" t="s">
        <v>80</v>
      </c>
      <c r="B42" s="21" t="s">
        <v>81</v>
      </c>
      <c r="C42" s="40" t="s">
        <v>15</v>
      </c>
      <c r="D42" s="59">
        <v>2194</v>
      </c>
      <c r="E42" s="59">
        <v>1379.4902</v>
      </c>
      <c r="F42" s="59">
        <v>5394427.959999999</v>
      </c>
      <c r="G42" s="59">
        <v>129.85</v>
      </c>
      <c r="H42" s="60">
        <f t="shared" si="3"/>
        <v>3910.3562388482351</v>
      </c>
      <c r="I42" s="68">
        <v>2191</v>
      </c>
      <c r="J42" s="59">
        <v>1377.9131</v>
      </c>
      <c r="K42" s="59">
        <v>5389042.6200000001</v>
      </c>
      <c r="L42" s="59">
        <v>129.85</v>
      </c>
      <c r="M42" s="60">
        <f t="shared" si="1"/>
        <v>3910.9235335668122</v>
      </c>
      <c r="N42" s="22"/>
      <c r="O42" s="22"/>
      <c r="P42" s="22"/>
      <c r="Q42" s="22"/>
      <c r="R42" s="60" t="str">
        <f t="shared" si="2"/>
        <v/>
      </c>
    </row>
    <row r="43" spans="1:18" ht="15" thickBot="1" x14ac:dyDescent="0.4">
      <c r="A43" s="31" t="s">
        <v>82</v>
      </c>
      <c r="B43" s="32" t="s">
        <v>83</v>
      </c>
      <c r="C43" s="43" t="s">
        <v>15</v>
      </c>
      <c r="D43" s="33">
        <v>685</v>
      </c>
      <c r="E43" s="33">
        <v>997.20349999999996</v>
      </c>
      <c r="F43" s="33">
        <v>1826275.0700000003</v>
      </c>
      <c r="G43" s="33">
        <v>0</v>
      </c>
      <c r="H43" s="64">
        <f t="shared" si="3"/>
        <v>1831.3965705094299</v>
      </c>
      <c r="I43" s="71">
        <v>0</v>
      </c>
      <c r="J43" s="33">
        <v>0</v>
      </c>
      <c r="K43" s="33">
        <v>0</v>
      </c>
      <c r="L43" s="33">
        <v>0</v>
      </c>
      <c r="M43" s="64" t="str">
        <f t="shared" si="1"/>
        <v/>
      </c>
      <c r="N43" s="33"/>
      <c r="O43" s="33"/>
      <c r="P43" s="33"/>
      <c r="Q43" s="33"/>
      <c r="R43" s="64" t="str">
        <f t="shared" si="2"/>
        <v/>
      </c>
    </row>
    <row r="44" spans="1:18" x14ac:dyDescent="0.35">
      <c r="A44" s="21" t="s">
        <v>84</v>
      </c>
      <c r="B44" s="29" t="s">
        <v>85</v>
      </c>
      <c r="C44" s="42" t="s">
        <v>16</v>
      </c>
      <c r="D44" s="62">
        <v>2964</v>
      </c>
      <c r="E44" s="62">
        <v>2769.1785</v>
      </c>
      <c r="F44" s="62">
        <v>8755012.9000000004</v>
      </c>
      <c r="G44" s="62">
        <v>123930.81000000008</v>
      </c>
      <c r="H44" s="63">
        <f t="shared" si="3"/>
        <v>3116.8384739373068</v>
      </c>
      <c r="I44" s="70">
        <v>0</v>
      </c>
      <c r="J44" s="62">
        <v>0</v>
      </c>
      <c r="K44" s="62">
        <v>0</v>
      </c>
      <c r="L44" s="62">
        <v>0</v>
      </c>
      <c r="M44" s="63" t="str">
        <f t="shared" si="1"/>
        <v/>
      </c>
      <c r="N44" s="24"/>
      <c r="O44" s="24"/>
      <c r="P44" s="24"/>
      <c r="Q44" s="24"/>
      <c r="R44" s="63" t="str">
        <f t="shared" si="2"/>
        <v/>
      </c>
    </row>
    <row r="45" spans="1:18" x14ac:dyDescent="0.35">
      <c r="A45" s="21" t="s">
        <v>86</v>
      </c>
      <c r="B45" s="29" t="s">
        <v>87</v>
      </c>
      <c r="C45" s="42" t="s">
        <v>16</v>
      </c>
      <c r="D45" s="62">
        <v>12027</v>
      </c>
      <c r="E45" s="62">
        <v>10517.944599999999</v>
      </c>
      <c r="F45" s="62">
        <v>30511848.59</v>
      </c>
      <c r="G45" s="62">
        <v>463516.50999999978</v>
      </c>
      <c r="H45" s="63">
        <f t="shared" si="3"/>
        <v>2856.8635054419283</v>
      </c>
      <c r="I45" s="70">
        <v>0</v>
      </c>
      <c r="J45" s="62">
        <v>0</v>
      </c>
      <c r="K45" s="62">
        <v>0</v>
      </c>
      <c r="L45" s="62">
        <v>0</v>
      </c>
      <c r="M45" s="63" t="str">
        <f t="shared" si="1"/>
        <v/>
      </c>
      <c r="N45" s="24"/>
      <c r="O45" s="24"/>
      <c r="P45" s="24"/>
      <c r="Q45" s="24"/>
      <c r="R45" s="63" t="str">
        <f t="shared" si="2"/>
        <v/>
      </c>
    </row>
    <row r="46" spans="1:18" x14ac:dyDescent="0.35">
      <c r="A46" s="21" t="s">
        <v>88</v>
      </c>
      <c r="B46" s="29" t="s">
        <v>89</v>
      </c>
      <c r="C46" s="42" t="s">
        <v>16</v>
      </c>
      <c r="D46" s="62">
        <v>10303</v>
      </c>
      <c r="E46" s="62">
        <v>7503.1992</v>
      </c>
      <c r="F46" s="62">
        <v>25524823.439999994</v>
      </c>
      <c r="G46" s="62">
        <v>308341.93999999994</v>
      </c>
      <c r="H46" s="63">
        <f t="shared" si="3"/>
        <v>3360.763965856057</v>
      </c>
      <c r="I46" s="70">
        <v>10250</v>
      </c>
      <c r="J46" s="62">
        <v>7335.2992000000004</v>
      </c>
      <c r="K46" s="62">
        <v>25151107.459999993</v>
      </c>
      <c r="L46" s="62">
        <v>283238.2</v>
      </c>
      <c r="M46" s="63">
        <f t="shared" si="1"/>
        <v>3390.164270327241</v>
      </c>
      <c r="N46" s="24"/>
      <c r="O46" s="24"/>
      <c r="P46" s="24"/>
      <c r="Q46" s="24"/>
      <c r="R46" s="63" t="str">
        <f t="shared" si="2"/>
        <v/>
      </c>
    </row>
    <row r="47" spans="1:18" x14ac:dyDescent="0.35">
      <c r="A47" s="21" t="s">
        <v>90</v>
      </c>
      <c r="B47" s="29" t="s">
        <v>91</v>
      </c>
      <c r="C47" s="42" t="s">
        <v>16</v>
      </c>
      <c r="D47" s="62">
        <v>12497</v>
      </c>
      <c r="E47" s="62">
        <v>10365.852400000002</v>
      </c>
      <c r="F47" s="62">
        <v>19256380.539999999</v>
      </c>
      <c r="G47" s="62">
        <v>583519.70000000007</v>
      </c>
      <c r="H47" s="63">
        <f t="shared" si="3"/>
        <v>1801.3820879795662</v>
      </c>
      <c r="I47" s="70">
        <v>0</v>
      </c>
      <c r="J47" s="62">
        <v>0</v>
      </c>
      <c r="K47" s="62">
        <v>0</v>
      </c>
      <c r="L47" s="62">
        <v>0</v>
      </c>
      <c r="M47" s="63" t="str">
        <f t="shared" si="1"/>
        <v/>
      </c>
      <c r="N47" s="24"/>
      <c r="O47" s="24"/>
      <c r="P47" s="24"/>
      <c r="Q47" s="24"/>
      <c r="R47" s="63" t="str">
        <f t="shared" si="2"/>
        <v/>
      </c>
    </row>
    <row r="48" spans="1:18" x14ac:dyDescent="0.35">
      <c r="A48" s="21" t="s">
        <v>92</v>
      </c>
      <c r="B48" s="29" t="s">
        <v>93</v>
      </c>
      <c r="C48" s="42" t="s">
        <v>16</v>
      </c>
      <c r="D48" s="62">
        <v>11876</v>
      </c>
      <c r="E48" s="62">
        <v>10817.273499999999</v>
      </c>
      <c r="F48" s="62">
        <v>35544611.809999995</v>
      </c>
      <c r="G48" s="62">
        <v>707101.46</v>
      </c>
      <c r="H48" s="63">
        <f t="shared" si="3"/>
        <v>3220.5444699165641</v>
      </c>
      <c r="I48" s="70">
        <v>11687</v>
      </c>
      <c r="J48" s="62">
        <v>10330.478200000001</v>
      </c>
      <c r="K48" s="62">
        <v>33711288.370000005</v>
      </c>
      <c r="L48" s="62">
        <v>585991.75999999989</v>
      </c>
      <c r="M48" s="63">
        <f t="shared" si="1"/>
        <v>3206.5598483137014</v>
      </c>
      <c r="N48" s="24"/>
      <c r="O48" s="24"/>
      <c r="P48" s="24"/>
      <c r="Q48" s="24"/>
      <c r="R48" s="63" t="str">
        <f t="shared" si="2"/>
        <v/>
      </c>
    </row>
    <row r="49" spans="1:18" x14ac:dyDescent="0.35">
      <c r="A49" s="21" t="s">
        <v>94</v>
      </c>
      <c r="B49" s="29" t="s">
        <v>95</v>
      </c>
      <c r="C49" s="42" t="s">
        <v>16</v>
      </c>
      <c r="D49" s="62">
        <v>6273</v>
      </c>
      <c r="E49" s="62">
        <v>5399.2789999999995</v>
      </c>
      <c r="F49" s="62">
        <v>16194306.840000002</v>
      </c>
      <c r="G49" s="62">
        <v>270103.06999999989</v>
      </c>
      <c r="H49" s="63">
        <f t="shared" si="3"/>
        <v>2949.3204129662504</v>
      </c>
      <c r="I49" s="70">
        <v>0</v>
      </c>
      <c r="J49" s="62">
        <v>0</v>
      </c>
      <c r="K49" s="62">
        <v>0</v>
      </c>
      <c r="L49" s="62">
        <v>0</v>
      </c>
      <c r="M49" s="63" t="str">
        <f t="shared" si="1"/>
        <v/>
      </c>
      <c r="N49" s="24"/>
      <c r="O49" s="24"/>
      <c r="P49" s="24"/>
      <c r="Q49" s="24"/>
      <c r="R49" s="63" t="str">
        <f t="shared" si="2"/>
        <v/>
      </c>
    </row>
    <row r="50" spans="1:18" x14ac:dyDescent="0.35">
      <c r="A50" s="21" t="s">
        <v>96</v>
      </c>
      <c r="B50" s="29" t="s">
        <v>97</v>
      </c>
      <c r="C50" s="42" t="s">
        <v>16</v>
      </c>
      <c r="D50" s="62">
        <v>9408</v>
      </c>
      <c r="E50" s="62">
        <v>7195.9450999999999</v>
      </c>
      <c r="F50" s="62">
        <v>23274941.010000002</v>
      </c>
      <c r="G50" s="62">
        <v>410013.53999999957</v>
      </c>
      <c r="H50" s="63">
        <f t="shared" si="3"/>
        <v>3177.4738623283829</v>
      </c>
      <c r="I50" s="70">
        <v>0</v>
      </c>
      <c r="J50" s="62">
        <v>0</v>
      </c>
      <c r="K50" s="62">
        <v>0</v>
      </c>
      <c r="L50" s="62">
        <v>0</v>
      </c>
      <c r="M50" s="63" t="str">
        <f t="shared" si="1"/>
        <v/>
      </c>
      <c r="N50" s="24"/>
      <c r="O50" s="24"/>
      <c r="P50" s="24"/>
      <c r="Q50" s="24"/>
      <c r="R50" s="63" t="str">
        <f t="shared" si="2"/>
        <v/>
      </c>
    </row>
    <row r="51" spans="1:18" x14ac:dyDescent="0.35">
      <c r="A51" s="21" t="s">
        <v>98</v>
      </c>
      <c r="B51" s="29" t="s">
        <v>99</v>
      </c>
      <c r="C51" s="42" t="s">
        <v>16</v>
      </c>
      <c r="D51" s="62">
        <v>6355</v>
      </c>
      <c r="E51" s="62">
        <v>5137.0661</v>
      </c>
      <c r="F51" s="62">
        <v>14865236.98</v>
      </c>
      <c r="G51" s="62">
        <v>290994.85000000003</v>
      </c>
      <c r="H51" s="63">
        <f t="shared" si="3"/>
        <v>2837.0750631376927</v>
      </c>
      <c r="I51" s="70">
        <v>6316</v>
      </c>
      <c r="J51" s="62">
        <v>5044.8096000000005</v>
      </c>
      <c r="K51" s="62">
        <v>14481831.319999998</v>
      </c>
      <c r="L51" s="62">
        <v>269410.76</v>
      </c>
      <c r="M51" s="63">
        <f t="shared" si="1"/>
        <v>2817.2362659633372</v>
      </c>
      <c r="N51" s="24"/>
      <c r="O51" s="24"/>
      <c r="P51" s="24"/>
      <c r="Q51" s="24"/>
      <c r="R51" s="63" t="str">
        <f t="shared" si="2"/>
        <v/>
      </c>
    </row>
    <row r="52" spans="1:18" x14ac:dyDescent="0.35">
      <c r="A52" s="21" t="s">
        <v>100</v>
      </c>
      <c r="B52" s="29" t="s">
        <v>101</v>
      </c>
      <c r="C52" s="42" t="s">
        <v>16</v>
      </c>
      <c r="D52" s="62">
        <v>10375</v>
      </c>
      <c r="E52" s="62">
        <v>8255.8286000000007</v>
      </c>
      <c r="F52" s="62">
        <v>22497102.129999999</v>
      </c>
      <c r="G52" s="62">
        <v>299925.82999999938</v>
      </c>
      <c r="H52" s="63">
        <f t="shared" si="3"/>
        <v>2688.6672889502574</v>
      </c>
      <c r="I52" s="70">
        <v>10310</v>
      </c>
      <c r="J52" s="62">
        <v>8059.13</v>
      </c>
      <c r="K52" s="62">
        <v>21809484.420000002</v>
      </c>
      <c r="L52" s="62">
        <v>264748.28999999998</v>
      </c>
      <c r="M52" s="63">
        <f t="shared" si="1"/>
        <v>2673.3327455941276</v>
      </c>
      <c r="N52" s="24"/>
      <c r="O52" s="24"/>
      <c r="P52" s="24"/>
      <c r="Q52" s="24"/>
      <c r="R52" s="63" t="str">
        <f t="shared" si="2"/>
        <v/>
      </c>
    </row>
    <row r="53" spans="1:18" x14ac:dyDescent="0.35">
      <c r="A53" s="21" t="s">
        <v>102</v>
      </c>
      <c r="B53" s="29" t="s">
        <v>103</v>
      </c>
      <c r="C53" s="42" t="s">
        <v>16</v>
      </c>
      <c r="D53" s="62">
        <v>8293</v>
      </c>
      <c r="E53" s="62">
        <v>6627.1997999999994</v>
      </c>
      <c r="F53" s="62">
        <v>17044943.139999997</v>
      </c>
      <c r="G53" s="62">
        <v>203701.85000000003</v>
      </c>
      <c r="H53" s="63">
        <f t="shared" si="3"/>
        <v>2541.2303534292109</v>
      </c>
      <c r="I53" s="70">
        <v>8225</v>
      </c>
      <c r="J53" s="62">
        <v>6451.5271000000002</v>
      </c>
      <c r="K53" s="62">
        <v>16355098.540000001</v>
      </c>
      <c r="L53" s="62">
        <v>156929.72</v>
      </c>
      <c r="M53" s="63">
        <f t="shared" si="1"/>
        <v>2510.7495588137572</v>
      </c>
      <c r="N53" s="24"/>
      <c r="O53" s="24"/>
      <c r="P53" s="24"/>
      <c r="Q53" s="24"/>
      <c r="R53" s="63" t="str">
        <f t="shared" si="2"/>
        <v/>
      </c>
    </row>
    <row r="54" spans="1:18" x14ac:dyDescent="0.35">
      <c r="A54" s="21" t="s">
        <v>104</v>
      </c>
      <c r="B54" s="29" t="s">
        <v>105</v>
      </c>
      <c r="C54" s="42" t="s">
        <v>16</v>
      </c>
      <c r="D54" s="62">
        <v>9672</v>
      </c>
      <c r="E54" s="62">
        <v>8454.7019</v>
      </c>
      <c r="F54" s="62">
        <v>27942159.699999999</v>
      </c>
      <c r="G54" s="62">
        <v>611004.05000000028</v>
      </c>
      <c r="H54" s="63">
        <f t="shared" si="3"/>
        <v>3232.6575168782711</v>
      </c>
      <c r="I54" s="70">
        <v>9568</v>
      </c>
      <c r="J54" s="62">
        <v>8285.9994000000006</v>
      </c>
      <c r="K54" s="62">
        <v>27247168.999999996</v>
      </c>
      <c r="L54" s="62">
        <v>523196.84</v>
      </c>
      <c r="M54" s="63">
        <f t="shared" si="1"/>
        <v>3225.1960047209263</v>
      </c>
      <c r="N54" s="24"/>
      <c r="O54" s="24"/>
      <c r="P54" s="24"/>
      <c r="Q54" s="24"/>
      <c r="R54" s="63" t="str">
        <f t="shared" si="2"/>
        <v/>
      </c>
    </row>
    <row r="55" spans="1:18" x14ac:dyDescent="0.35">
      <c r="A55" s="21" t="s">
        <v>106</v>
      </c>
      <c r="B55" s="29" t="s">
        <v>107</v>
      </c>
      <c r="C55" s="42" t="s">
        <v>16</v>
      </c>
      <c r="D55" s="62">
        <v>6474</v>
      </c>
      <c r="E55" s="62">
        <v>5944.7745000000004</v>
      </c>
      <c r="F55" s="62">
        <v>23717746.730000004</v>
      </c>
      <c r="G55" s="62">
        <v>555943.5699999996</v>
      </c>
      <c r="H55" s="63">
        <f t="shared" si="3"/>
        <v>3896.1617736719872</v>
      </c>
      <c r="I55" s="70">
        <v>0</v>
      </c>
      <c r="J55" s="62">
        <v>0</v>
      </c>
      <c r="K55" s="62">
        <v>0</v>
      </c>
      <c r="L55" s="62">
        <v>0</v>
      </c>
      <c r="M55" s="63" t="str">
        <f t="shared" si="1"/>
        <v/>
      </c>
      <c r="N55" s="24"/>
      <c r="O55" s="24"/>
      <c r="P55" s="24"/>
      <c r="Q55" s="24"/>
      <c r="R55" s="63" t="str">
        <f t="shared" si="2"/>
        <v/>
      </c>
    </row>
    <row r="56" spans="1:18" x14ac:dyDescent="0.35">
      <c r="A56" s="21" t="s">
        <v>108</v>
      </c>
      <c r="B56" s="29" t="s">
        <v>109</v>
      </c>
      <c r="C56" s="42" t="s">
        <v>16</v>
      </c>
      <c r="D56" s="62">
        <v>9064</v>
      </c>
      <c r="E56" s="62">
        <v>8046.1922000000004</v>
      </c>
      <c r="F56" s="62">
        <v>24102976.039999999</v>
      </c>
      <c r="G56" s="62">
        <v>465990.38999999978</v>
      </c>
      <c r="H56" s="63">
        <f t="shared" si="3"/>
        <v>2937.6610777455699</v>
      </c>
      <c r="I56" s="70">
        <v>9021</v>
      </c>
      <c r="J56" s="62">
        <v>7923.1720999999998</v>
      </c>
      <c r="K56" s="62">
        <v>23291167.25</v>
      </c>
      <c r="L56" s="62">
        <v>403089.91</v>
      </c>
      <c r="M56" s="63">
        <f t="shared" si="1"/>
        <v>2888.751758907269</v>
      </c>
      <c r="N56" s="24"/>
      <c r="O56" s="24"/>
      <c r="P56" s="24"/>
      <c r="Q56" s="24"/>
      <c r="R56" s="63" t="str">
        <f t="shared" si="2"/>
        <v/>
      </c>
    </row>
    <row r="57" spans="1:18" x14ac:dyDescent="0.35">
      <c r="A57" s="21" t="s">
        <v>110</v>
      </c>
      <c r="B57" s="29" t="s">
        <v>111</v>
      </c>
      <c r="C57" s="42" t="s">
        <v>16</v>
      </c>
      <c r="D57" s="62">
        <v>9876</v>
      </c>
      <c r="E57" s="62">
        <v>8943.4269000000004</v>
      </c>
      <c r="F57" s="62">
        <v>27247092.990000002</v>
      </c>
      <c r="G57" s="62">
        <v>368683.37999999977</v>
      </c>
      <c r="H57" s="63">
        <f t="shared" si="3"/>
        <v>3005.3814841378089</v>
      </c>
      <c r="I57" s="70">
        <v>0</v>
      </c>
      <c r="J57" s="62">
        <v>0</v>
      </c>
      <c r="K57" s="62">
        <v>0</v>
      </c>
      <c r="L57" s="62">
        <v>0</v>
      </c>
      <c r="M57" s="63" t="str">
        <f t="shared" si="1"/>
        <v/>
      </c>
      <c r="N57" s="24"/>
      <c r="O57" s="24"/>
      <c r="P57" s="24"/>
      <c r="Q57" s="24"/>
      <c r="R57" s="63" t="str">
        <f t="shared" si="2"/>
        <v/>
      </c>
    </row>
    <row r="58" spans="1:18" x14ac:dyDescent="0.35">
      <c r="A58" s="21" t="s">
        <v>112</v>
      </c>
      <c r="B58" s="29" t="s">
        <v>113</v>
      </c>
      <c r="C58" s="42" t="s">
        <v>16</v>
      </c>
      <c r="D58" s="62">
        <v>7478</v>
      </c>
      <c r="E58" s="62">
        <v>6572.9547999999995</v>
      </c>
      <c r="F58" s="62">
        <v>21007020.810000002</v>
      </c>
      <c r="G58" s="62">
        <v>479376.56999999983</v>
      </c>
      <c r="H58" s="63">
        <f t="shared" si="3"/>
        <v>3123.0466151996061</v>
      </c>
      <c r="I58" s="70">
        <v>7456</v>
      </c>
      <c r="J58" s="62">
        <v>6405.7784999999994</v>
      </c>
      <c r="K58" s="62">
        <v>20201541.120000005</v>
      </c>
      <c r="L58" s="62">
        <v>416969.97000000003</v>
      </c>
      <c r="M58" s="63">
        <f t="shared" si="1"/>
        <v>3088.5506187889587</v>
      </c>
      <c r="N58" s="24"/>
      <c r="O58" s="24"/>
      <c r="P58" s="24"/>
      <c r="Q58" s="24"/>
      <c r="R58" s="63" t="str">
        <f t="shared" si="2"/>
        <v/>
      </c>
    </row>
    <row r="59" spans="1:18" x14ac:dyDescent="0.35">
      <c r="A59" s="21" t="s">
        <v>114</v>
      </c>
      <c r="B59" s="29" t="s">
        <v>115</v>
      </c>
      <c r="C59" s="42" t="s">
        <v>16</v>
      </c>
      <c r="D59" s="62">
        <v>9104</v>
      </c>
      <c r="E59" s="62">
        <v>8441.0445</v>
      </c>
      <c r="F59" s="62">
        <v>27026991.969999999</v>
      </c>
      <c r="G59" s="62">
        <v>720172.6</v>
      </c>
      <c r="H59" s="63">
        <f t="shared" si="3"/>
        <v>3116.5360365059082</v>
      </c>
      <c r="I59" s="70">
        <v>8682</v>
      </c>
      <c r="J59" s="62">
        <v>7347.4287999999997</v>
      </c>
      <c r="K59" s="62">
        <v>22212437.400000006</v>
      </c>
      <c r="L59" s="62">
        <v>550077.31999999995</v>
      </c>
      <c r="M59" s="63">
        <f t="shared" si="1"/>
        <v>2948.2912553028082</v>
      </c>
      <c r="N59" s="24"/>
      <c r="O59" s="24"/>
      <c r="P59" s="24"/>
      <c r="Q59" s="24"/>
      <c r="R59" s="63" t="str">
        <f t="shared" si="2"/>
        <v/>
      </c>
    </row>
    <row r="60" spans="1:18" x14ac:dyDescent="0.35">
      <c r="A60" s="21" t="s">
        <v>116</v>
      </c>
      <c r="B60" s="29" t="s">
        <v>117</v>
      </c>
      <c r="C60" s="42" t="s">
        <v>16</v>
      </c>
      <c r="D60" s="62">
        <v>11323</v>
      </c>
      <c r="E60" s="62">
        <v>10108.2345</v>
      </c>
      <c r="F60" s="62">
        <v>25673681.690000005</v>
      </c>
      <c r="G60" s="62">
        <v>693092.3199999996</v>
      </c>
      <c r="H60" s="63">
        <f t="shared" si="3"/>
        <v>2471.310827820625</v>
      </c>
      <c r="I60" s="70">
        <v>0</v>
      </c>
      <c r="J60" s="62">
        <v>0</v>
      </c>
      <c r="K60" s="62">
        <v>0</v>
      </c>
      <c r="L60" s="62">
        <v>0</v>
      </c>
      <c r="M60" s="63" t="str">
        <f t="shared" si="1"/>
        <v/>
      </c>
      <c r="N60" s="24"/>
      <c r="O60" s="24"/>
      <c r="P60" s="24"/>
      <c r="Q60" s="24"/>
      <c r="R60" s="63" t="str">
        <f t="shared" si="2"/>
        <v/>
      </c>
    </row>
    <row r="61" spans="1:18" x14ac:dyDescent="0.35">
      <c r="A61" s="21" t="s">
        <v>118</v>
      </c>
      <c r="B61" s="29" t="s">
        <v>119</v>
      </c>
      <c r="C61" s="42" t="s">
        <v>16</v>
      </c>
      <c r="D61" s="62">
        <v>8324</v>
      </c>
      <c r="E61" s="62">
        <v>7191.4435000000003</v>
      </c>
      <c r="F61" s="62">
        <v>22921505.799999997</v>
      </c>
      <c r="G61" s="62">
        <v>395383.67999999964</v>
      </c>
      <c r="H61" s="63">
        <f t="shared" si="3"/>
        <v>3132.3505663362293</v>
      </c>
      <c r="I61" s="70">
        <v>8239</v>
      </c>
      <c r="J61" s="62">
        <v>7065.8108000000002</v>
      </c>
      <c r="K61" s="62">
        <v>22471362.550000001</v>
      </c>
      <c r="L61" s="62">
        <v>351798.94000000006</v>
      </c>
      <c r="M61" s="63">
        <f t="shared" si="1"/>
        <v>3130.5060715749705</v>
      </c>
      <c r="N61" s="24"/>
      <c r="O61" s="24"/>
      <c r="P61" s="24"/>
      <c r="Q61" s="24"/>
      <c r="R61" s="63" t="str">
        <f t="shared" si="2"/>
        <v/>
      </c>
    </row>
    <row r="62" spans="1:18" ht="15" customHeight="1" x14ac:dyDescent="0.35">
      <c r="A62" s="21" t="s">
        <v>120</v>
      </c>
      <c r="B62" s="29" t="s">
        <v>121</v>
      </c>
      <c r="C62" s="42" t="s">
        <v>16</v>
      </c>
      <c r="D62" s="62">
        <v>8692</v>
      </c>
      <c r="E62" s="62">
        <v>7233.1847999999991</v>
      </c>
      <c r="F62" s="62">
        <v>20760252.889999997</v>
      </c>
      <c r="G62" s="62">
        <v>353947.39999999944</v>
      </c>
      <c r="H62" s="63">
        <f t="shared" si="3"/>
        <v>2821.2061566572997</v>
      </c>
      <c r="I62" s="70">
        <v>8646</v>
      </c>
      <c r="J62" s="62">
        <v>7161.3431</v>
      </c>
      <c r="K62" s="62">
        <v>20537866.259999998</v>
      </c>
      <c r="L62" s="62">
        <v>236677.31000000003</v>
      </c>
      <c r="M62" s="63">
        <f t="shared" si="1"/>
        <v>2834.8298170492626</v>
      </c>
      <c r="N62" s="24"/>
      <c r="O62" s="24"/>
      <c r="P62" s="24"/>
      <c r="Q62" s="24"/>
      <c r="R62" s="63" t="str">
        <f t="shared" si="2"/>
        <v/>
      </c>
    </row>
    <row r="63" spans="1:18" x14ac:dyDescent="0.35">
      <c r="A63" s="21" t="s">
        <v>122</v>
      </c>
      <c r="B63" s="29" t="s">
        <v>123</v>
      </c>
      <c r="C63" s="42" t="s">
        <v>16</v>
      </c>
      <c r="D63" s="62">
        <v>8158</v>
      </c>
      <c r="E63" s="62">
        <v>6083.5086999999994</v>
      </c>
      <c r="F63" s="62">
        <v>18299490.57</v>
      </c>
      <c r="G63" s="62">
        <v>317098.08</v>
      </c>
      <c r="H63" s="63">
        <f t="shared" si="3"/>
        <v>2955.9245127733611</v>
      </c>
      <c r="I63" s="70">
        <v>7956</v>
      </c>
      <c r="J63" s="62">
        <v>5715.3432999999986</v>
      </c>
      <c r="K63" s="62">
        <v>17497032.170000002</v>
      </c>
      <c r="L63" s="62">
        <v>264928.7</v>
      </c>
      <c r="M63" s="63">
        <f t="shared" si="1"/>
        <v>3015.0600874666629</v>
      </c>
      <c r="N63" s="24"/>
      <c r="O63" s="24"/>
      <c r="P63" s="24"/>
      <c r="Q63" s="24"/>
      <c r="R63" s="63" t="str">
        <f t="shared" si="2"/>
        <v/>
      </c>
    </row>
    <row r="64" spans="1:18" x14ac:dyDescent="0.35">
      <c r="A64" s="21" t="s">
        <v>124</v>
      </c>
      <c r="B64" s="29" t="s">
        <v>125</v>
      </c>
      <c r="C64" s="42" t="s">
        <v>16</v>
      </c>
      <c r="D64" s="62">
        <v>9736</v>
      </c>
      <c r="E64" s="62">
        <v>6851.4781000000003</v>
      </c>
      <c r="F64" s="62">
        <v>20189352.240000002</v>
      </c>
      <c r="G64" s="62">
        <v>292498.35000000003</v>
      </c>
      <c r="H64" s="63">
        <f t="shared" si="3"/>
        <v>2904.0235697462126</v>
      </c>
      <c r="I64" s="70">
        <v>9705</v>
      </c>
      <c r="J64" s="62">
        <v>6732.7702999999992</v>
      </c>
      <c r="K64" s="62">
        <v>19696557.740000002</v>
      </c>
      <c r="L64" s="62">
        <v>259169.75</v>
      </c>
      <c r="M64" s="63">
        <f t="shared" si="1"/>
        <v>2886.9821966152631</v>
      </c>
      <c r="N64" s="24"/>
      <c r="O64" s="24"/>
      <c r="P64" s="24"/>
      <c r="Q64" s="24"/>
      <c r="R64" s="63" t="str">
        <f t="shared" si="2"/>
        <v/>
      </c>
    </row>
    <row r="65" spans="1:18" x14ac:dyDescent="0.35">
      <c r="A65" s="21" t="s">
        <v>126</v>
      </c>
      <c r="B65" s="29" t="s">
        <v>127</v>
      </c>
      <c r="C65" s="42" t="s">
        <v>16</v>
      </c>
      <c r="D65" s="62">
        <v>8125</v>
      </c>
      <c r="E65" s="62">
        <v>6409.6632999999993</v>
      </c>
      <c r="F65" s="62">
        <v>18111929.91</v>
      </c>
      <c r="G65" s="62">
        <v>332160.25000000012</v>
      </c>
      <c r="H65" s="63">
        <f t="shared" si="3"/>
        <v>2773.9007226791464</v>
      </c>
      <c r="I65" s="70">
        <v>8106</v>
      </c>
      <c r="J65" s="62">
        <v>6387.3810999999996</v>
      </c>
      <c r="K65" s="62">
        <v>18027018.390000001</v>
      </c>
      <c r="L65" s="62">
        <v>321488.03000000003</v>
      </c>
      <c r="M65" s="63">
        <f t="shared" si="1"/>
        <v>2771.9545902780092</v>
      </c>
      <c r="N65" s="24"/>
      <c r="O65" s="24"/>
      <c r="P65" s="24"/>
      <c r="Q65" s="24"/>
      <c r="R65" s="63" t="str">
        <f t="shared" si="2"/>
        <v/>
      </c>
    </row>
    <row r="66" spans="1:18" x14ac:dyDescent="0.35">
      <c r="A66" s="21" t="s">
        <v>128</v>
      </c>
      <c r="B66" s="29" t="s">
        <v>129</v>
      </c>
      <c r="C66" s="42" t="s">
        <v>16</v>
      </c>
      <c r="D66" s="62">
        <v>5630</v>
      </c>
      <c r="E66" s="62">
        <v>4812.8386</v>
      </c>
      <c r="F66" s="62">
        <v>12410406.109999999</v>
      </c>
      <c r="G66" s="62">
        <v>301560.8</v>
      </c>
      <c r="H66" s="63">
        <f t="shared" si="3"/>
        <v>2515.9466826915823</v>
      </c>
      <c r="I66" s="70">
        <v>5459</v>
      </c>
      <c r="J66" s="62">
        <v>4411.9692999999997</v>
      </c>
      <c r="K66" s="62">
        <v>11512424.039999999</v>
      </c>
      <c r="L66" s="62">
        <v>215440.53999999998</v>
      </c>
      <c r="M66" s="63">
        <f t="shared" si="1"/>
        <v>2560.530849568695</v>
      </c>
      <c r="N66" s="24"/>
      <c r="O66" s="24"/>
      <c r="P66" s="24"/>
      <c r="Q66" s="24"/>
      <c r="R66" s="63" t="str">
        <f t="shared" si="2"/>
        <v/>
      </c>
    </row>
    <row r="67" spans="1:18" x14ac:dyDescent="0.35">
      <c r="A67" s="21" t="s">
        <v>130</v>
      </c>
      <c r="B67" s="29" t="s">
        <v>131</v>
      </c>
      <c r="C67" s="42" t="s">
        <v>16</v>
      </c>
      <c r="D67" s="62">
        <v>5236</v>
      </c>
      <c r="E67" s="62">
        <v>4232.5110000000004</v>
      </c>
      <c r="F67" s="62">
        <v>12186638.279999999</v>
      </c>
      <c r="G67" s="62">
        <v>311120.99000000005</v>
      </c>
      <c r="H67" s="63">
        <f t="shared" si="3"/>
        <v>2805.7853340487472</v>
      </c>
      <c r="I67" s="70">
        <v>0</v>
      </c>
      <c r="J67" s="62">
        <v>0</v>
      </c>
      <c r="K67" s="62">
        <v>0</v>
      </c>
      <c r="L67" s="62">
        <v>0</v>
      </c>
      <c r="M67" s="63" t="str">
        <f t="shared" si="1"/>
        <v/>
      </c>
      <c r="N67" s="24"/>
      <c r="O67" s="24"/>
      <c r="P67" s="24"/>
      <c r="Q67" s="24"/>
      <c r="R67" s="63" t="str">
        <f t="shared" si="2"/>
        <v/>
      </c>
    </row>
    <row r="68" spans="1:18" x14ac:dyDescent="0.35">
      <c r="A68" s="21" t="s">
        <v>132</v>
      </c>
      <c r="B68" s="29" t="s">
        <v>133</v>
      </c>
      <c r="C68" s="42" t="s">
        <v>16</v>
      </c>
      <c r="D68" s="62">
        <v>5088</v>
      </c>
      <c r="E68" s="62">
        <v>3093.6945999999998</v>
      </c>
      <c r="F68" s="62">
        <v>11010172.729999997</v>
      </c>
      <c r="G68" s="62">
        <v>116780.95000000004</v>
      </c>
      <c r="H68" s="63">
        <f t="shared" si="3"/>
        <v>3521.1593865793989</v>
      </c>
      <c r="I68" s="70">
        <v>0</v>
      </c>
      <c r="J68" s="62">
        <v>0</v>
      </c>
      <c r="K68" s="62">
        <v>0</v>
      </c>
      <c r="L68" s="62">
        <v>0</v>
      </c>
      <c r="M68" s="63" t="str">
        <f t="shared" si="1"/>
        <v/>
      </c>
      <c r="N68" s="24"/>
      <c r="O68" s="24"/>
      <c r="P68" s="24"/>
      <c r="Q68" s="24"/>
      <c r="R68" s="63" t="str">
        <f t="shared" si="2"/>
        <v/>
      </c>
    </row>
    <row r="69" spans="1:18" x14ac:dyDescent="0.35">
      <c r="A69" s="21" t="s">
        <v>134</v>
      </c>
      <c r="B69" s="29" t="s">
        <v>135</v>
      </c>
      <c r="C69" s="42" t="s">
        <v>16</v>
      </c>
      <c r="D69" s="62">
        <v>4634</v>
      </c>
      <c r="E69" s="62">
        <v>3458.7638999999999</v>
      </c>
      <c r="F69" s="62">
        <v>8547701.9000000004</v>
      </c>
      <c r="G69" s="62">
        <v>124406.43999999999</v>
      </c>
      <c r="H69" s="63">
        <f t="shared" si="3"/>
        <v>2435.3484954552696</v>
      </c>
      <c r="I69" s="70">
        <v>4621</v>
      </c>
      <c r="J69" s="62">
        <v>3385.364</v>
      </c>
      <c r="K69" s="62">
        <v>8249039.8900000006</v>
      </c>
      <c r="L69" s="62">
        <v>98614.7</v>
      </c>
      <c r="M69" s="63">
        <f t="shared" ref="M69:M100" si="4">IFERROR((K69-L69)/J69,"")</f>
        <v>2407.5476640030438</v>
      </c>
      <c r="N69" s="24"/>
      <c r="O69" s="24"/>
      <c r="P69" s="24"/>
      <c r="Q69" s="24"/>
      <c r="R69" s="63" t="str">
        <f t="shared" ref="R69:R100" si="5">IFERROR((P69-Q69)/O69,"")</f>
        <v/>
      </c>
    </row>
    <row r="70" spans="1:18" x14ac:dyDescent="0.35">
      <c r="A70" s="21" t="s">
        <v>136</v>
      </c>
      <c r="B70" s="29" t="s">
        <v>137</v>
      </c>
      <c r="C70" s="42" t="s">
        <v>16</v>
      </c>
      <c r="D70" s="62">
        <v>5838</v>
      </c>
      <c r="E70" s="62">
        <v>4338.2164000000002</v>
      </c>
      <c r="F70" s="62">
        <v>15681507.83</v>
      </c>
      <c r="G70" s="62">
        <v>214355.68000000011</v>
      </c>
      <c r="H70" s="63">
        <f t="shared" si="3"/>
        <v>3565.3251760331732</v>
      </c>
      <c r="I70" s="70">
        <v>0</v>
      </c>
      <c r="J70" s="62">
        <v>0</v>
      </c>
      <c r="K70" s="62">
        <v>0</v>
      </c>
      <c r="L70" s="62">
        <v>0</v>
      </c>
      <c r="M70" s="63" t="str">
        <f t="shared" si="4"/>
        <v/>
      </c>
      <c r="N70" s="24"/>
      <c r="O70" s="24"/>
      <c r="P70" s="24"/>
      <c r="Q70" s="24"/>
      <c r="R70" s="63" t="str">
        <f t="shared" si="5"/>
        <v/>
      </c>
    </row>
    <row r="71" spans="1:18" x14ac:dyDescent="0.35">
      <c r="A71" s="21" t="s">
        <v>138</v>
      </c>
      <c r="B71" s="29" t="s">
        <v>139</v>
      </c>
      <c r="C71" s="42" t="s">
        <v>16</v>
      </c>
      <c r="D71" s="62">
        <v>7859</v>
      </c>
      <c r="E71" s="62">
        <v>6065.5882000000001</v>
      </c>
      <c r="F71" s="62">
        <v>20462680.410000004</v>
      </c>
      <c r="G71" s="62">
        <v>339511.20999999961</v>
      </c>
      <c r="H71" s="63">
        <f t="shared" si="3"/>
        <v>3317.5956785196863</v>
      </c>
      <c r="I71" s="70">
        <v>7811</v>
      </c>
      <c r="J71" s="62">
        <v>5999.5366000000004</v>
      </c>
      <c r="K71" s="62">
        <v>20171393.180000003</v>
      </c>
      <c r="L71" s="62">
        <v>319811.13</v>
      </c>
      <c r="M71" s="63">
        <f t="shared" si="4"/>
        <v>3308.8525620462092</v>
      </c>
      <c r="N71" s="24"/>
      <c r="O71" s="24"/>
      <c r="P71" s="24"/>
      <c r="Q71" s="24"/>
      <c r="R71" s="63" t="str">
        <f t="shared" si="5"/>
        <v/>
      </c>
    </row>
    <row r="72" spans="1:18" x14ac:dyDescent="0.35">
      <c r="A72" s="21" t="s">
        <v>140</v>
      </c>
      <c r="B72" s="29" t="s">
        <v>141</v>
      </c>
      <c r="C72" s="42" t="s">
        <v>16</v>
      </c>
      <c r="D72" s="62">
        <v>5362</v>
      </c>
      <c r="E72" s="62">
        <v>3606.0497000000005</v>
      </c>
      <c r="F72" s="62">
        <v>10582728.259999998</v>
      </c>
      <c r="G72" s="62">
        <v>140055.29000000004</v>
      </c>
      <c r="H72" s="63">
        <f t="shared" si="3"/>
        <v>2895.8760524016066</v>
      </c>
      <c r="I72" s="70">
        <v>0</v>
      </c>
      <c r="J72" s="62">
        <v>0</v>
      </c>
      <c r="K72" s="62">
        <v>0</v>
      </c>
      <c r="L72" s="62">
        <v>0</v>
      </c>
      <c r="M72" s="63" t="str">
        <f t="shared" si="4"/>
        <v/>
      </c>
      <c r="N72" s="24"/>
      <c r="O72" s="24"/>
      <c r="P72" s="24"/>
      <c r="Q72" s="24"/>
      <c r="R72" s="63" t="str">
        <f t="shared" si="5"/>
        <v/>
      </c>
    </row>
    <row r="73" spans="1:18" x14ac:dyDescent="0.35">
      <c r="A73" s="21" t="s">
        <v>142</v>
      </c>
      <c r="B73" s="29" t="s">
        <v>143</v>
      </c>
      <c r="C73" s="42" t="s">
        <v>16</v>
      </c>
      <c r="D73" s="62">
        <v>9382</v>
      </c>
      <c r="E73" s="62">
        <v>7897.143</v>
      </c>
      <c r="F73" s="62">
        <v>24534939.450000003</v>
      </c>
      <c r="G73" s="62">
        <v>498131.8199999996</v>
      </c>
      <c r="H73" s="63">
        <f t="shared" si="3"/>
        <v>3043.7346303593595</v>
      </c>
      <c r="I73" s="70">
        <v>9349</v>
      </c>
      <c r="J73" s="62">
        <v>7834.6109999999999</v>
      </c>
      <c r="K73" s="62">
        <v>24246852.18</v>
      </c>
      <c r="L73" s="62">
        <v>470780.83</v>
      </c>
      <c r="M73" s="63">
        <f t="shared" si="4"/>
        <v>3034.7481642675052</v>
      </c>
      <c r="N73" s="24"/>
      <c r="O73" s="24"/>
      <c r="P73" s="24"/>
      <c r="Q73" s="24"/>
      <c r="R73" s="63" t="str">
        <f t="shared" si="5"/>
        <v/>
      </c>
    </row>
    <row r="74" spans="1:18" x14ac:dyDescent="0.35">
      <c r="A74" s="21" t="s">
        <v>144</v>
      </c>
      <c r="B74" s="29" t="s">
        <v>145</v>
      </c>
      <c r="C74" s="42" t="s">
        <v>16</v>
      </c>
      <c r="D74" s="62">
        <v>3518</v>
      </c>
      <c r="E74" s="62">
        <v>2643.7955999999999</v>
      </c>
      <c r="F74" s="62">
        <v>6746915.3800000008</v>
      </c>
      <c r="G74" s="62">
        <v>158284.36000000002</v>
      </c>
      <c r="H74" s="63">
        <f t="shared" si="3"/>
        <v>2492.1105928158745</v>
      </c>
      <c r="I74" s="70">
        <v>3412</v>
      </c>
      <c r="J74" s="62">
        <v>2460.9434999999999</v>
      </c>
      <c r="K74" s="62">
        <v>6260795.709999999</v>
      </c>
      <c r="L74" s="62">
        <v>94488.04</v>
      </c>
      <c r="M74" s="63">
        <f t="shared" si="4"/>
        <v>2505.6681187520148</v>
      </c>
      <c r="N74" s="24"/>
      <c r="O74" s="24"/>
      <c r="P74" s="24"/>
      <c r="Q74" s="24"/>
      <c r="R74" s="63" t="str">
        <f t="shared" si="5"/>
        <v/>
      </c>
    </row>
    <row r="75" spans="1:18" x14ac:dyDescent="0.35">
      <c r="A75" s="25" t="s">
        <v>146</v>
      </c>
      <c r="B75" s="37" t="s">
        <v>147</v>
      </c>
      <c r="C75" s="45" t="s">
        <v>16</v>
      </c>
      <c r="D75" s="28">
        <v>5319</v>
      </c>
      <c r="E75" s="28">
        <v>4673.7388000000001</v>
      </c>
      <c r="F75" s="28">
        <v>13734513.169999998</v>
      </c>
      <c r="G75" s="28">
        <v>424306.51999999938</v>
      </c>
      <c r="H75" s="66">
        <f t="shared" si="3"/>
        <v>2847.8713123634548</v>
      </c>
      <c r="I75" s="73">
        <v>5289</v>
      </c>
      <c r="J75" s="28">
        <v>4501.7732999999998</v>
      </c>
      <c r="K75" s="28">
        <v>13147203.589999998</v>
      </c>
      <c r="L75" s="28">
        <v>327970.98</v>
      </c>
      <c r="M75" s="66">
        <f t="shared" si="4"/>
        <v>2847.596215029308</v>
      </c>
      <c r="N75" s="28"/>
      <c r="O75" s="28"/>
      <c r="P75" s="28"/>
      <c r="Q75" s="28"/>
      <c r="R75" s="66" t="str">
        <f t="shared" si="5"/>
        <v/>
      </c>
    </row>
    <row r="76" spans="1:18" x14ac:dyDescent="0.35">
      <c r="A76" s="21" t="s">
        <v>148</v>
      </c>
      <c r="B76" s="21" t="s">
        <v>149</v>
      </c>
      <c r="C76" s="40" t="s">
        <v>16</v>
      </c>
      <c r="D76" s="59">
        <v>968</v>
      </c>
      <c r="E76" s="59">
        <v>1115.6357</v>
      </c>
      <c r="F76" s="59">
        <v>3953427.5599999996</v>
      </c>
      <c r="G76" s="59">
        <v>29313.19</v>
      </c>
      <c r="H76" s="60">
        <f t="shared" ref="H76:H100" si="6">IFERROR((F76-G76)/E76,"")</f>
        <v>3517.379705579518</v>
      </c>
      <c r="I76" s="68">
        <v>949</v>
      </c>
      <c r="J76" s="59">
        <v>1095.8594000000001</v>
      </c>
      <c r="K76" s="59">
        <v>3880788.73</v>
      </c>
      <c r="L76" s="59">
        <v>27055.109999999997</v>
      </c>
      <c r="M76" s="60">
        <f t="shared" si="4"/>
        <v>3516.631440128177</v>
      </c>
      <c r="N76" s="22"/>
      <c r="O76" s="22"/>
      <c r="P76" s="22"/>
      <c r="Q76" s="22"/>
      <c r="R76" s="60" t="str">
        <f t="shared" si="5"/>
        <v/>
      </c>
    </row>
    <row r="77" spans="1:18" x14ac:dyDescent="0.35">
      <c r="A77" s="21" t="s">
        <v>150</v>
      </c>
      <c r="B77" s="21" t="s">
        <v>151</v>
      </c>
      <c r="C77" s="40" t="s">
        <v>16</v>
      </c>
      <c r="D77" s="59">
        <v>564</v>
      </c>
      <c r="E77" s="59">
        <v>966.23479999999995</v>
      </c>
      <c r="F77" s="59">
        <v>10643.130000000003</v>
      </c>
      <c r="G77" s="59">
        <v>536430.59</v>
      </c>
      <c r="H77" s="60">
        <f t="shared" si="6"/>
        <v>-544.16117076304852</v>
      </c>
      <c r="I77" s="68">
        <v>0</v>
      </c>
      <c r="J77" s="59">
        <v>0</v>
      </c>
      <c r="K77" s="59">
        <v>0</v>
      </c>
      <c r="L77" s="59">
        <v>0</v>
      </c>
      <c r="M77" s="60" t="str">
        <f t="shared" si="4"/>
        <v/>
      </c>
      <c r="N77" s="22"/>
      <c r="O77" s="22"/>
      <c r="P77" s="22"/>
      <c r="Q77" s="22"/>
      <c r="R77" s="60" t="str">
        <f t="shared" si="5"/>
        <v/>
      </c>
    </row>
    <row r="78" spans="1:18" x14ac:dyDescent="0.35">
      <c r="A78" s="21" t="s">
        <v>152</v>
      </c>
      <c r="B78" s="21" t="s">
        <v>153</v>
      </c>
      <c r="C78" s="40" t="s">
        <v>16</v>
      </c>
      <c r="D78" s="59">
        <v>1778</v>
      </c>
      <c r="E78" s="59">
        <v>1099.558</v>
      </c>
      <c r="F78" s="59">
        <v>3142976.7099999995</v>
      </c>
      <c r="G78" s="59">
        <v>0</v>
      </c>
      <c r="H78" s="60">
        <f t="shared" si="6"/>
        <v>2858.4001116812387</v>
      </c>
      <c r="I78" s="68">
        <v>1778</v>
      </c>
      <c r="J78" s="59">
        <v>1099.558</v>
      </c>
      <c r="K78" s="59">
        <v>3142940.5799999996</v>
      </c>
      <c r="L78" s="59">
        <v>0</v>
      </c>
      <c r="M78" s="60">
        <f t="shared" si="4"/>
        <v>2858.3672530234871</v>
      </c>
      <c r="N78" s="22"/>
      <c r="O78" s="22"/>
      <c r="P78" s="22"/>
      <c r="Q78" s="22"/>
      <c r="R78" s="60" t="str">
        <f t="shared" si="5"/>
        <v/>
      </c>
    </row>
    <row r="79" spans="1:18" x14ac:dyDescent="0.35">
      <c r="A79" s="21" t="s">
        <v>154</v>
      </c>
      <c r="B79" s="21" t="s">
        <v>155</v>
      </c>
      <c r="C79" s="40" t="s">
        <v>16</v>
      </c>
      <c r="D79" s="59">
        <v>1245</v>
      </c>
      <c r="E79" s="59">
        <v>974.34030000000007</v>
      </c>
      <c r="F79" s="59">
        <v>2835207.52</v>
      </c>
      <c r="G79" s="59">
        <v>1501.21</v>
      </c>
      <c r="H79" s="60">
        <f t="shared" si="6"/>
        <v>2908.333269187367</v>
      </c>
      <c r="I79" s="68">
        <v>0</v>
      </c>
      <c r="J79" s="59">
        <v>0</v>
      </c>
      <c r="K79" s="59">
        <v>0</v>
      </c>
      <c r="L79" s="59">
        <v>0</v>
      </c>
      <c r="M79" s="60" t="str">
        <f t="shared" si="4"/>
        <v/>
      </c>
      <c r="N79" s="22"/>
      <c r="O79" s="22"/>
      <c r="P79" s="22"/>
      <c r="Q79" s="22"/>
      <c r="R79" s="60" t="str">
        <f t="shared" si="5"/>
        <v/>
      </c>
    </row>
    <row r="80" spans="1:18" x14ac:dyDescent="0.35">
      <c r="A80" s="21" t="s">
        <v>156</v>
      </c>
      <c r="B80" s="21" t="s">
        <v>157</v>
      </c>
      <c r="C80" s="40" t="s">
        <v>16</v>
      </c>
      <c r="D80" s="59">
        <v>399</v>
      </c>
      <c r="E80" s="59">
        <v>320.20970000000005</v>
      </c>
      <c r="F80" s="59">
        <v>380474.64</v>
      </c>
      <c r="G80" s="59">
        <v>0</v>
      </c>
      <c r="H80" s="60">
        <f t="shared" si="6"/>
        <v>1188.204604670002</v>
      </c>
      <c r="I80" s="68">
        <v>0</v>
      </c>
      <c r="J80" s="59">
        <v>0</v>
      </c>
      <c r="K80" s="59">
        <v>0</v>
      </c>
      <c r="L80" s="59">
        <v>0</v>
      </c>
      <c r="M80" s="60" t="str">
        <f t="shared" si="4"/>
        <v/>
      </c>
      <c r="N80" s="22"/>
      <c r="O80" s="22"/>
      <c r="P80" s="22"/>
      <c r="Q80" s="22"/>
      <c r="R80" s="60" t="str">
        <f t="shared" si="5"/>
        <v/>
      </c>
    </row>
    <row r="81" spans="1:18" x14ac:dyDescent="0.35">
      <c r="A81" s="21" t="s">
        <v>158</v>
      </c>
      <c r="B81" s="21" t="s">
        <v>159</v>
      </c>
      <c r="C81" s="40" t="s">
        <v>16</v>
      </c>
      <c r="D81" s="59">
        <v>2158</v>
      </c>
      <c r="E81" s="59">
        <v>1237.3935999999999</v>
      </c>
      <c r="F81" s="59">
        <v>6037238.75</v>
      </c>
      <c r="G81" s="59">
        <v>4494.2800000000007</v>
      </c>
      <c r="H81" s="60">
        <f t="shared" si="6"/>
        <v>4875.3642090924022</v>
      </c>
      <c r="I81" s="68">
        <v>2139</v>
      </c>
      <c r="J81" s="59">
        <v>1222.9006000000002</v>
      </c>
      <c r="K81" s="59">
        <v>5976311.4699999997</v>
      </c>
      <c r="L81" s="59">
        <v>4291.96</v>
      </c>
      <c r="M81" s="60">
        <f t="shared" si="4"/>
        <v>4883.4872678940537</v>
      </c>
      <c r="N81" s="22"/>
      <c r="O81" s="22"/>
      <c r="P81" s="22"/>
      <c r="Q81" s="22"/>
      <c r="R81" s="60" t="str">
        <f t="shared" si="5"/>
        <v/>
      </c>
    </row>
    <row r="82" spans="1:18" x14ac:dyDescent="0.35">
      <c r="A82" s="21" t="s">
        <v>160</v>
      </c>
      <c r="B82" s="21" t="s">
        <v>161</v>
      </c>
      <c r="C82" s="40" t="s">
        <v>16</v>
      </c>
      <c r="D82" s="59">
        <v>4292</v>
      </c>
      <c r="E82" s="59">
        <v>3641.0230000000006</v>
      </c>
      <c r="F82" s="59">
        <v>11702686.829999998</v>
      </c>
      <c r="G82" s="59">
        <v>324025.80999999994</v>
      </c>
      <c r="H82" s="60">
        <f t="shared" si="6"/>
        <v>3125.1274765361263</v>
      </c>
      <c r="I82" s="68">
        <v>4158</v>
      </c>
      <c r="J82" s="59">
        <v>3528.4654</v>
      </c>
      <c r="K82" s="59">
        <v>11461860.069999998</v>
      </c>
      <c r="L82" s="59">
        <v>306152.16000000003</v>
      </c>
      <c r="M82" s="60">
        <f t="shared" si="4"/>
        <v>3161.6316572071241</v>
      </c>
      <c r="N82" s="22"/>
      <c r="O82" s="22"/>
      <c r="P82" s="22"/>
      <c r="Q82" s="22"/>
      <c r="R82" s="60" t="str">
        <f t="shared" si="5"/>
        <v/>
      </c>
    </row>
    <row r="83" spans="1:18" x14ac:dyDescent="0.35">
      <c r="A83" s="21" t="s">
        <v>162</v>
      </c>
      <c r="B83" s="21" t="s">
        <v>163</v>
      </c>
      <c r="C83" s="40" t="s">
        <v>16</v>
      </c>
      <c r="D83" s="59">
        <v>7116</v>
      </c>
      <c r="E83" s="59">
        <v>3974.7227000000003</v>
      </c>
      <c r="F83" s="59">
        <v>11315361.59</v>
      </c>
      <c r="G83" s="59">
        <v>0</v>
      </c>
      <c r="H83" s="60">
        <f t="shared" si="6"/>
        <v>2846.8304442974095</v>
      </c>
      <c r="I83" s="68">
        <v>7116</v>
      </c>
      <c r="J83" s="59">
        <v>3974.7227000000003</v>
      </c>
      <c r="K83" s="59">
        <v>11314104.039999999</v>
      </c>
      <c r="L83" s="59">
        <v>0</v>
      </c>
      <c r="M83" s="60">
        <f t="shared" si="4"/>
        <v>2846.5140574460702</v>
      </c>
      <c r="N83" s="22"/>
      <c r="O83" s="22"/>
      <c r="P83" s="22"/>
      <c r="Q83" s="22"/>
      <c r="R83" s="60" t="str">
        <f t="shared" si="5"/>
        <v/>
      </c>
    </row>
    <row r="84" spans="1:18" x14ac:dyDescent="0.35">
      <c r="A84" s="21" t="s">
        <v>164</v>
      </c>
      <c r="B84" s="29" t="s">
        <v>165</v>
      </c>
      <c r="C84" s="42" t="s">
        <v>16</v>
      </c>
      <c r="D84" s="62">
        <v>1660</v>
      </c>
      <c r="E84" s="62">
        <v>1382.1628000000001</v>
      </c>
      <c r="F84" s="62">
        <v>4186094.06</v>
      </c>
      <c r="G84" s="62">
        <v>0</v>
      </c>
      <c r="H84" s="63">
        <f t="shared" si="6"/>
        <v>3028.6548444220898</v>
      </c>
      <c r="I84" s="70">
        <v>0</v>
      </c>
      <c r="J84" s="62">
        <v>0</v>
      </c>
      <c r="K84" s="62">
        <v>0</v>
      </c>
      <c r="L84" s="62">
        <v>0</v>
      </c>
      <c r="M84" s="63" t="str">
        <f t="shared" si="4"/>
        <v/>
      </c>
      <c r="N84" s="24"/>
      <c r="O84" s="24"/>
      <c r="P84" s="24"/>
      <c r="Q84" s="24"/>
      <c r="R84" s="63" t="str">
        <f t="shared" si="5"/>
        <v/>
      </c>
    </row>
    <row r="85" spans="1:18" ht="15" thickBot="1" x14ac:dyDescent="0.4">
      <c r="A85" s="31" t="s">
        <v>166</v>
      </c>
      <c r="B85" s="32" t="s">
        <v>167</v>
      </c>
      <c r="C85" s="43" t="s">
        <v>16</v>
      </c>
      <c r="D85" s="33">
        <v>0</v>
      </c>
      <c r="E85" s="33">
        <v>0</v>
      </c>
      <c r="F85" s="33">
        <v>0</v>
      </c>
      <c r="G85" s="33">
        <v>202.72</v>
      </c>
      <c r="H85" s="64" t="str">
        <f t="shared" si="6"/>
        <v/>
      </c>
      <c r="I85" s="71">
        <v>0</v>
      </c>
      <c r="J85" s="33">
        <v>0</v>
      </c>
      <c r="K85" s="33">
        <v>0</v>
      </c>
      <c r="L85" s="33">
        <v>0</v>
      </c>
      <c r="M85" s="64" t="str">
        <f t="shared" si="4"/>
        <v/>
      </c>
      <c r="N85" s="33"/>
      <c r="O85" s="33"/>
      <c r="P85" s="33"/>
      <c r="Q85" s="33"/>
      <c r="R85" s="64" t="str">
        <f t="shared" si="5"/>
        <v/>
      </c>
    </row>
    <row r="86" spans="1:18" x14ac:dyDescent="0.35">
      <c r="A86" s="21" t="s">
        <v>168</v>
      </c>
      <c r="B86" s="29" t="s">
        <v>169</v>
      </c>
      <c r="C86" s="42" t="s">
        <v>17</v>
      </c>
      <c r="D86" s="62">
        <v>3428</v>
      </c>
      <c r="E86" s="62">
        <v>2907.7545</v>
      </c>
      <c r="F86" s="62">
        <v>10249888.919999998</v>
      </c>
      <c r="G86" s="62">
        <v>92434.700000000026</v>
      </c>
      <c r="H86" s="63">
        <f t="shared" si="6"/>
        <v>3493.2296450749191</v>
      </c>
      <c r="I86" s="70">
        <v>3387</v>
      </c>
      <c r="J86" s="62">
        <v>2802.9551999999999</v>
      </c>
      <c r="K86" s="62">
        <v>9925804.7800000031</v>
      </c>
      <c r="L86" s="62">
        <v>85205.049999999988</v>
      </c>
      <c r="M86" s="63">
        <f t="shared" si="4"/>
        <v>3510.7945107363839</v>
      </c>
      <c r="N86" s="24"/>
      <c r="O86" s="24"/>
      <c r="P86" s="24"/>
      <c r="Q86" s="24"/>
      <c r="R86" s="63" t="str">
        <f t="shared" si="5"/>
        <v/>
      </c>
    </row>
    <row r="87" spans="1:18" x14ac:dyDescent="0.35">
      <c r="A87" s="21" t="s">
        <v>170</v>
      </c>
      <c r="B87" s="29" t="s">
        <v>171</v>
      </c>
      <c r="C87" s="42" t="s">
        <v>17</v>
      </c>
      <c r="D87" s="62">
        <v>3430</v>
      </c>
      <c r="E87" s="62">
        <v>2937.5376999999999</v>
      </c>
      <c r="F87" s="62">
        <v>9161594.1400000025</v>
      </c>
      <c r="G87" s="62">
        <v>108178.36000000004</v>
      </c>
      <c r="H87" s="63">
        <f t="shared" si="6"/>
        <v>3081.9743283635148</v>
      </c>
      <c r="I87" s="70">
        <v>0</v>
      </c>
      <c r="J87" s="62">
        <v>0</v>
      </c>
      <c r="K87" s="62">
        <v>0</v>
      </c>
      <c r="L87" s="62">
        <v>0</v>
      </c>
      <c r="M87" s="63" t="str">
        <f t="shared" si="4"/>
        <v/>
      </c>
      <c r="N87" s="24"/>
      <c r="O87" s="24"/>
      <c r="P87" s="24"/>
      <c r="Q87" s="24"/>
      <c r="R87" s="63" t="str">
        <f t="shared" si="5"/>
        <v/>
      </c>
    </row>
    <row r="88" spans="1:18" x14ac:dyDescent="0.35">
      <c r="A88" s="21" t="s">
        <v>172</v>
      </c>
      <c r="B88" s="29" t="s">
        <v>173</v>
      </c>
      <c r="C88" s="42" t="s">
        <v>17</v>
      </c>
      <c r="D88" s="62">
        <v>296</v>
      </c>
      <c r="E88" s="62">
        <v>481.52769999999998</v>
      </c>
      <c r="F88" s="62">
        <v>3983715.8</v>
      </c>
      <c r="G88" s="62">
        <v>1083.3899999999999</v>
      </c>
      <c r="H88" s="63">
        <f t="shared" si="6"/>
        <v>8270.8272234390661</v>
      </c>
      <c r="I88" s="70">
        <v>75</v>
      </c>
      <c r="J88" s="62">
        <v>69.508799999999994</v>
      </c>
      <c r="K88" s="62">
        <v>509601.53</v>
      </c>
      <c r="L88" s="62">
        <v>0</v>
      </c>
      <c r="M88" s="63">
        <f t="shared" si="4"/>
        <v>7331.4678141472741</v>
      </c>
      <c r="N88" s="24"/>
      <c r="O88" s="24"/>
      <c r="P88" s="24"/>
      <c r="Q88" s="24"/>
      <c r="R88" s="63" t="str">
        <f t="shared" si="5"/>
        <v/>
      </c>
    </row>
    <row r="89" spans="1:18" x14ac:dyDescent="0.35">
      <c r="A89" s="21" t="s">
        <v>174</v>
      </c>
      <c r="B89" s="29" t="s">
        <v>175</v>
      </c>
      <c r="C89" s="42" t="s">
        <v>17</v>
      </c>
      <c r="D89" s="62">
        <v>2697</v>
      </c>
      <c r="E89" s="62">
        <v>2917.6333</v>
      </c>
      <c r="F89" s="62">
        <v>10253101.48</v>
      </c>
      <c r="G89" s="62">
        <v>191627.16</v>
      </c>
      <c r="H89" s="63">
        <f t="shared" si="6"/>
        <v>3448.5054444641828</v>
      </c>
      <c r="I89" s="70">
        <v>2676</v>
      </c>
      <c r="J89" s="62">
        <v>2874.4935</v>
      </c>
      <c r="K89" s="62">
        <v>10098613.379999999</v>
      </c>
      <c r="L89" s="62">
        <v>156209.43</v>
      </c>
      <c r="M89" s="63">
        <f t="shared" si="4"/>
        <v>3458.8368176863155</v>
      </c>
      <c r="N89" s="24"/>
      <c r="O89" s="24"/>
      <c r="P89" s="24"/>
      <c r="Q89" s="24"/>
      <c r="R89" s="63" t="str">
        <f t="shared" si="5"/>
        <v/>
      </c>
    </row>
    <row r="90" spans="1:18" x14ac:dyDescent="0.35">
      <c r="A90" s="21" t="s">
        <v>176</v>
      </c>
      <c r="B90" s="29" t="s">
        <v>177</v>
      </c>
      <c r="C90" s="42" t="s">
        <v>17</v>
      </c>
      <c r="D90" s="62">
        <v>929</v>
      </c>
      <c r="E90" s="62">
        <v>892.53899999999999</v>
      </c>
      <c r="F90" s="62">
        <v>3027935.19</v>
      </c>
      <c r="G90" s="62">
        <v>18492.03</v>
      </c>
      <c r="H90" s="63">
        <f t="shared" si="6"/>
        <v>3371.7777710553828</v>
      </c>
      <c r="I90" s="70">
        <v>928</v>
      </c>
      <c r="J90" s="62">
        <v>890.9393</v>
      </c>
      <c r="K90" s="62">
        <v>3023683.4</v>
      </c>
      <c r="L90" s="62">
        <v>18492.03</v>
      </c>
      <c r="M90" s="63">
        <f t="shared" si="4"/>
        <v>3373.0596124786503</v>
      </c>
      <c r="N90" s="24"/>
      <c r="O90" s="24"/>
      <c r="P90" s="24"/>
      <c r="Q90" s="24"/>
      <c r="R90" s="63" t="str">
        <f t="shared" si="5"/>
        <v/>
      </c>
    </row>
    <row r="91" spans="1:18" x14ac:dyDescent="0.35">
      <c r="A91" s="21" t="s">
        <v>178</v>
      </c>
      <c r="B91" s="29" t="s">
        <v>179</v>
      </c>
      <c r="C91" s="42" t="s">
        <v>17</v>
      </c>
      <c r="D91" s="62">
        <v>1163</v>
      </c>
      <c r="E91" s="62">
        <v>908.42460000000005</v>
      </c>
      <c r="F91" s="62">
        <v>2832295.8000000003</v>
      </c>
      <c r="G91" s="62">
        <v>16316.050000000001</v>
      </c>
      <c r="H91" s="63">
        <f t="shared" si="6"/>
        <v>3099.8497288602712</v>
      </c>
      <c r="I91" s="70">
        <v>1155</v>
      </c>
      <c r="J91" s="62">
        <v>896.35030000000006</v>
      </c>
      <c r="K91" s="62">
        <v>2828162.0700000003</v>
      </c>
      <c r="L91" s="62">
        <v>15177.03</v>
      </c>
      <c r="M91" s="63">
        <f t="shared" si="4"/>
        <v>3138.2652965029411</v>
      </c>
      <c r="N91" s="24"/>
      <c r="O91" s="24"/>
      <c r="P91" s="24"/>
      <c r="Q91" s="24"/>
      <c r="R91" s="63" t="str">
        <f t="shared" si="5"/>
        <v/>
      </c>
    </row>
    <row r="92" spans="1:18" x14ac:dyDescent="0.35">
      <c r="A92" s="21" t="s">
        <v>180</v>
      </c>
      <c r="B92" s="29" t="s">
        <v>181</v>
      </c>
      <c r="C92" s="42" t="s">
        <v>17</v>
      </c>
      <c r="D92" s="62">
        <v>1759</v>
      </c>
      <c r="E92" s="62">
        <v>1412.5135</v>
      </c>
      <c r="F92" s="62">
        <v>4540798.2700000005</v>
      </c>
      <c r="G92" s="62">
        <v>50197.279999999984</v>
      </c>
      <c r="H92" s="63">
        <f t="shared" si="6"/>
        <v>3179.156156737617</v>
      </c>
      <c r="I92" s="70">
        <v>0</v>
      </c>
      <c r="J92" s="62">
        <v>0</v>
      </c>
      <c r="K92" s="62">
        <v>0</v>
      </c>
      <c r="L92" s="62">
        <v>0</v>
      </c>
      <c r="M92" s="63" t="str">
        <f t="shared" si="4"/>
        <v/>
      </c>
      <c r="N92" s="24"/>
      <c r="O92" s="24"/>
      <c r="P92" s="24"/>
      <c r="Q92" s="24"/>
      <c r="R92" s="63" t="str">
        <f t="shared" si="5"/>
        <v/>
      </c>
    </row>
    <row r="93" spans="1:18" x14ac:dyDescent="0.35">
      <c r="A93" s="21" t="s">
        <v>182</v>
      </c>
      <c r="B93" s="29" t="s">
        <v>183</v>
      </c>
      <c r="C93" s="42" t="s">
        <v>17</v>
      </c>
      <c r="D93" s="62">
        <v>2279</v>
      </c>
      <c r="E93" s="62">
        <v>1826.912</v>
      </c>
      <c r="F93" s="62">
        <v>6474942.4200000009</v>
      </c>
      <c r="G93" s="62">
        <v>35835.64</v>
      </c>
      <c r="H93" s="63">
        <f t="shared" si="6"/>
        <v>3524.5850812737567</v>
      </c>
      <c r="I93" s="70">
        <v>2269</v>
      </c>
      <c r="J93" s="62">
        <v>1815.8325000000002</v>
      </c>
      <c r="K93" s="62">
        <v>6375199.5799999991</v>
      </c>
      <c r="L93" s="62">
        <v>21498.13</v>
      </c>
      <c r="M93" s="63">
        <f t="shared" si="4"/>
        <v>3499.0570165475056</v>
      </c>
      <c r="N93" s="24"/>
      <c r="O93" s="24"/>
      <c r="P93" s="24"/>
      <c r="Q93" s="24"/>
      <c r="R93" s="63" t="str">
        <f t="shared" si="5"/>
        <v/>
      </c>
    </row>
    <row r="94" spans="1:18" x14ac:dyDescent="0.35">
      <c r="A94" s="21" t="s">
        <v>184</v>
      </c>
      <c r="B94" s="29" t="s">
        <v>185</v>
      </c>
      <c r="C94" s="42" t="s">
        <v>17</v>
      </c>
      <c r="D94" s="62">
        <v>4210</v>
      </c>
      <c r="E94" s="62">
        <v>3547.7067000000002</v>
      </c>
      <c r="F94" s="62">
        <v>9703418.8100000005</v>
      </c>
      <c r="G94" s="62">
        <v>241221.32000000004</v>
      </c>
      <c r="H94" s="63">
        <f t="shared" si="6"/>
        <v>2667.1307101006969</v>
      </c>
      <c r="I94" s="70">
        <v>4191</v>
      </c>
      <c r="J94" s="62">
        <v>3503.9807999999998</v>
      </c>
      <c r="K94" s="62">
        <v>9491055.1500000004</v>
      </c>
      <c r="L94" s="62">
        <v>219681.88</v>
      </c>
      <c r="M94" s="63">
        <f t="shared" si="4"/>
        <v>2645.9543585398642</v>
      </c>
      <c r="N94" s="24"/>
      <c r="O94" s="24"/>
      <c r="P94" s="24"/>
      <c r="Q94" s="24"/>
      <c r="R94" s="63" t="str">
        <f t="shared" si="5"/>
        <v/>
      </c>
    </row>
    <row r="95" spans="1:18" x14ac:dyDescent="0.35">
      <c r="A95" s="21" t="s">
        <v>186</v>
      </c>
      <c r="B95" s="29" t="s">
        <v>187</v>
      </c>
      <c r="C95" s="42" t="s">
        <v>17</v>
      </c>
      <c r="D95" s="62">
        <v>2731</v>
      </c>
      <c r="E95" s="62">
        <v>2530.4292</v>
      </c>
      <c r="F95" s="62">
        <v>7115600.2500000009</v>
      </c>
      <c r="G95" s="62">
        <v>149896.06000000008</v>
      </c>
      <c r="H95" s="63">
        <f t="shared" si="6"/>
        <v>2752.7757702132112</v>
      </c>
      <c r="I95" s="70">
        <v>2705</v>
      </c>
      <c r="J95" s="62">
        <v>2493.2947000000004</v>
      </c>
      <c r="K95" s="62">
        <v>6991462.7600000007</v>
      </c>
      <c r="L95" s="62">
        <v>129558.48</v>
      </c>
      <c r="M95" s="63">
        <f t="shared" si="4"/>
        <v>2752.1432905624833</v>
      </c>
      <c r="N95" s="24"/>
      <c r="O95" s="24"/>
      <c r="P95" s="24"/>
      <c r="Q95" s="24"/>
      <c r="R95" s="63" t="str">
        <f t="shared" si="5"/>
        <v/>
      </c>
    </row>
    <row r="96" spans="1:18" x14ac:dyDescent="0.35">
      <c r="A96" s="21" t="s">
        <v>188</v>
      </c>
      <c r="B96" s="29" t="s">
        <v>189</v>
      </c>
      <c r="C96" s="42" t="s">
        <v>17</v>
      </c>
      <c r="D96" s="62">
        <v>1603</v>
      </c>
      <c r="E96" s="62">
        <v>1179.3394000000001</v>
      </c>
      <c r="F96" s="62">
        <v>3681738.45</v>
      </c>
      <c r="G96" s="62">
        <v>48676.889999999992</v>
      </c>
      <c r="H96" s="63">
        <f t="shared" si="6"/>
        <v>3080.5903372684743</v>
      </c>
      <c r="I96" s="70">
        <v>0</v>
      </c>
      <c r="J96" s="62">
        <v>0</v>
      </c>
      <c r="K96" s="62">
        <v>0</v>
      </c>
      <c r="L96" s="62">
        <v>0</v>
      </c>
      <c r="M96" s="63" t="str">
        <f t="shared" si="4"/>
        <v/>
      </c>
      <c r="N96" s="24"/>
      <c r="O96" s="24"/>
      <c r="P96" s="24"/>
      <c r="Q96" s="24"/>
      <c r="R96" s="63" t="str">
        <f t="shared" si="5"/>
        <v/>
      </c>
    </row>
    <row r="97" spans="1:18" x14ac:dyDescent="0.35">
      <c r="A97" s="21" t="s">
        <v>190</v>
      </c>
      <c r="B97" s="29" t="s">
        <v>191</v>
      </c>
      <c r="C97" s="42" t="s">
        <v>17</v>
      </c>
      <c r="D97" s="62">
        <v>0</v>
      </c>
      <c r="E97" s="62">
        <v>0</v>
      </c>
      <c r="F97" s="62">
        <v>0</v>
      </c>
      <c r="G97" s="62">
        <v>47190.05999999999</v>
      </c>
      <c r="H97" s="63" t="str">
        <f t="shared" si="6"/>
        <v/>
      </c>
      <c r="I97" s="70">
        <v>0</v>
      </c>
      <c r="J97" s="62">
        <v>0</v>
      </c>
      <c r="K97" s="62">
        <v>0</v>
      </c>
      <c r="L97" s="62">
        <v>0</v>
      </c>
      <c r="M97" s="63" t="str">
        <f t="shared" si="4"/>
        <v/>
      </c>
      <c r="N97" s="24"/>
      <c r="O97" s="24"/>
      <c r="P97" s="24"/>
      <c r="Q97" s="24"/>
      <c r="R97" s="63" t="str">
        <f t="shared" si="5"/>
        <v/>
      </c>
    </row>
    <row r="98" spans="1:18" x14ac:dyDescent="0.35">
      <c r="A98" s="21" t="s">
        <v>192</v>
      </c>
      <c r="B98" s="29" t="s">
        <v>193</v>
      </c>
      <c r="C98" s="42" t="s">
        <v>17</v>
      </c>
      <c r="D98" s="62">
        <v>0</v>
      </c>
      <c r="E98" s="62">
        <v>0</v>
      </c>
      <c r="F98" s="62">
        <v>0</v>
      </c>
      <c r="G98" s="62">
        <v>0</v>
      </c>
      <c r="H98" s="63" t="str">
        <f t="shared" si="6"/>
        <v/>
      </c>
      <c r="I98" s="70">
        <v>0</v>
      </c>
      <c r="J98" s="62">
        <v>0</v>
      </c>
      <c r="K98" s="62">
        <v>0</v>
      </c>
      <c r="L98" s="62">
        <v>0</v>
      </c>
      <c r="M98" s="63" t="str">
        <f t="shared" si="4"/>
        <v/>
      </c>
      <c r="N98" s="24"/>
      <c r="O98" s="24"/>
      <c r="P98" s="24"/>
      <c r="Q98" s="24"/>
      <c r="R98" s="63" t="str">
        <f t="shared" si="5"/>
        <v/>
      </c>
    </row>
    <row r="99" spans="1:18" x14ac:dyDescent="0.35">
      <c r="A99" s="21" t="s">
        <v>194</v>
      </c>
      <c r="B99" s="29" t="s">
        <v>195</v>
      </c>
      <c r="C99" s="42" t="s">
        <v>17</v>
      </c>
      <c r="D99" s="62">
        <v>1077</v>
      </c>
      <c r="E99" s="62">
        <v>814.70030000000008</v>
      </c>
      <c r="F99" s="62">
        <v>2087662.07</v>
      </c>
      <c r="G99" s="62">
        <v>15809.210000000001</v>
      </c>
      <c r="H99" s="63">
        <f t="shared" si="6"/>
        <v>2543.0859176067565</v>
      </c>
      <c r="I99" s="70">
        <v>1075</v>
      </c>
      <c r="J99" s="62">
        <v>813.27620000000002</v>
      </c>
      <c r="K99" s="62">
        <v>2081367.1700000002</v>
      </c>
      <c r="L99" s="62">
        <v>15047.81</v>
      </c>
      <c r="M99" s="63">
        <f t="shared" si="4"/>
        <v>2540.7350663894999</v>
      </c>
      <c r="N99" s="24"/>
      <c r="O99" s="24"/>
      <c r="P99" s="24"/>
      <c r="Q99" s="24"/>
      <c r="R99" s="63" t="str">
        <f t="shared" si="5"/>
        <v/>
      </c>
    </row>
    <row r="100" spans="1:18" x14ac:dyDescent="0.35">
      <c r="A100" s="25" t="s">
        <v>196</v>
      </c>
      <c r="B100" s="37" t="s">
        <v>197</v>
      </c>
      <c r="C100" s="45" t="s">
        <v>17</v>
      </c>
      <c r="D100" s="28">
        <v>3083</v>
      </c>
      <c r="E100" s="28">
        <v>2111.6922</v>
      </c>
      <c r="F100" s="28">
        <v>6067111.4600000009</v>
      </c>
      <c r="G100" s="28">
        <v>167860.72000000003</v>
      </c>
      <c r="H100" s="66">
        <f t="shared" si="6"/>
        <v>2793.6129801492857</v>
      </c>
      <c r="I100" s="73">
        <v>3077</v>
      </c>
      <c r="J100" s="28">
        <v>2106.9757</v>
      </c>
      <c r="K100" s="28">
        <v>6055698.2300000014</v>
      </c>
      <c r="L100" s="28">
        <v>160514.57999999996</v>
      </c>
      <c r="M100" s="66">
        <f t="shared" si="4"/>
        <v>2797.9362315379344</v>
      </c>
      <c r="N100" s="28"/>
      <c r="O100" s="28"/>
      <c r="P100" s="28"/>
      <c r="Q100" s="28"/>
      <c r="R100" s="66" t="str">
        <f t="shared" si="5"/>
        <v/>
      </c>
    </row>
    <row r="102" spans="1:18" x14ac:dyDescent="0.35">
      <c r="N102" s="76" t="s">
        <v>233</v>
      </c>
    </row>
  </sheetData>
  <mergeCells count="6">
    <mergeCell ref="I2:M2"/>
    <mergeCell ref="N2:R2"/>
    <mergeCell ref="A2:A3"/>
    <mergeCell ref="B2:B3"/>
    <mergeCell ref="C2:C3"/>
    <mergeCell ref="D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20" ma:contentTypeDescription="Umožňuje vytvoriť nový dokument." ma:contentTypeScope="" ma:versionID="b401ab0a36f418296a28a48e736ee2b0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e6668175b3d6ee6bee2869c4185c3f74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4B8E37-F41A-473D-9DD1-2FFC11F9FCD7}"/>
</file>

<file path=customXml/itemProps2.xml><?xml version="1.0" encoding="utf-8"?>
<ds:datastoreItem xmlns:ds="http://schemas.openxmlformats.org/officeDocument/2006/customXml" ds:itemID="{7E44C6D9-5F39-4F18-81D4-CF8E9AAA2597}">
  <ds:schemaRefs>
    <ds:schemaRef ds:uri="http://schemas.microsoft.com/office/2006/metadata/properties"/>
    <ds:schemaRef ds:uri="http://schemas.microsoft.com/office/infopath/2007/PartnerControls"/>
    <ds:schemaRef ds:uri="d48e029a-99e9-49c4-ba77-6818bfc35ea9"/>
    <ds:schemaRef ds:uri="6348134b-2833-414c-9ec4-3481f06493a1"/>
  </ds:schemaRefs>
</ds:datastoreItem>
</file>

<file path=customXml/itemProps3.xml><?xml version="1.0" encoding="utf-8"?>
<ds:datastoreItem xmlns:ds="http://schemas.openxmlformats.org/officeDocument/2006/customXml" ds:itemID="{E404BF86-EECE-42F1-978F-966AFDD0BF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Vysvetlivky</vt:lpstr>
      <vt:lpstr>uhradove daje</vt:lpstr>
      <vt:lpstr>nakladove udaje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Szalayova</dc:creator>
  <cp:lastModifiedBy>Angelika Szalayova</cp:lastModifiedBy>
  <dcterms:created xsi:type="dcterms:W3CDTF">2025-10-08T06:16:59Z</dcterms:created>
  <dcterms:modified xsi:type="dcterms:W3CDTF">2026-06-23T16:23:56Z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</Properties>
</file>